
<file path=[Content_Types].xml><?xml version="1.0" encoding="utf-8"?>
<Types xmlns="http://schemas.openxmlformats.org/package/2006/content-types">
  <Default Extension="bin" ContentType="application/vnd.openxmlformats-officedocument.spreadsheetml.printerSettings"/>
  <Default Extension="png" ContentType="image/png"/>
  <Override PartName="/xl/charts/chart6.xml" ContentType="application/vnd.openxmlformats-officedocument.drawingml.chart+xml"/>
  <Override PartName="/xl/charts/chart7.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30" yWindow="420" windowWidth="10790" windowHeight="7670"/>
  </bookViews>
  <sheets>
    <sheet name="Cover page" sheetId="5" r:id="rId1"/>
    <sheet name="Your Numbers " sheetId="9" r:id="rId2"/>
    <sheet name="Your Cash Flow Summary" sheetId="8" r:id="rId3"/>
    <sheet name="Your Profitability Metrics" sheetId="1" r:id="rId4"/>
    <sheet name="Your Working Capital Metrics" sheetId="10" r:id="rId5"/>
    <sheet name="Your Returns Metrics" sheetId="11" r:id="rId6"/>
    <sheet name="Your Cash_Funding Metrics" sheetId="12" r:id="rId7"/>
    <sheet name="Money Multiplier for CEOs" sheetId="13" r:id="rId8"/>
    <sheet name="Your Value Improvement" sheetId="14" r:id="rId9"/>
    <sheet name="Your Money for Growth" sheetId="15" r:id="rId10"/>
  </sheets>
  <definedNames>
    <definedName name="_xlnm.Print_Area" localSheetId="0">'Cover page'!$A$1:$I$39</definedName>
    <definedName name="_xlnm.Print_Area" localSheetId="7">'Money Multiplier for CEOs'!$A$1:$F$39</definedName>
    <definedName name="_xlnm.Print_Area" localSheetId="2">'Your Cash Flow Summary'!$A$1:$G$47</definedName>
    <definedName name="_xlnm.Print_Area" localSheetId="6">'Your Cash_Funding Metrics'!$A$1:$E$80</definedName>
    <definedName name="_xlnm.Print_Area" localSheetId="9">'Your Money for Growth'!$A$1:$K$58</definedName>
    <definedName name="_xlnm.Print_Area" localSheetId="1">'Your Numbers '!$A$1:$E$46</definedName>
    <definedName name="_xlnm.Print_Area" localSheetId="3">'Your Profitability Metrics'!$A$1:$D$50</definedName>
    <definedName name="_xlnm.Print_Area" localSheetId="5">'Your Returns Metrics'!$A$1:$D$78</definedName>
    <definedName name="_xlnm.Print_Area" localSheetId="8">'Your Value Improvement'!$A$1:$H$50</definedName>
    <definedName name="_xlnm.Print_Area" localSheetId="4">'Your Working Capital Metrics'!$A$1:$D$77</definedName>
  </definedNames>
  <calcPr calcId="125725"/>
</workbook>
</file>

<file path=xl/calcChain.xml><?xml version="1.0" encoding="utf-8"?>
<calcChain xmlns="http://schemas.openxmlformats.org/spreadsheetml/2006/main">
  <c r="E11" i="13"/>
  <c r="C13" i="1" l="1"/>
  <c r="B13"/>
  <c r="J13" i="15"/>
  <c r="C4" i="14"/>
  <c r="F12" i="15" l="1"/>
  <c r="F11" i="13" l="1"/>
  <c r="E18" i="15" l="1"/>
  <c r="J14"/>
  <c r="J12"/>
  <c r="J11"/>
  <c r="G8"/>
  <c r="C12"/>
  <c r="D8"/>
  <c r="D7" i="12"/>
  <c r="E6" i="13" s="1"/>
  <c r="C7" i="12"/>
  <c r="B11" i="14"/>
  <c r="C11" s="1"/>
  <c r="D11" s="1"/>
  <c r="E11" s="1"/>
  <c r="F11" s="1"/>
  <c r="G11" s="1"/>
  <c r="H11" s="1"/>
  <c r="B9"/>
  <c r="C9" s="1"/>
  <c r="D9" s="1"/>
  <c r="E9" s="1"/>
  <c r="B8"/>
  <c r="D4"/>
  <c r="C14" i="10"/>
  <c r="F10" i="13" s="1"/>
  <c r="B14" i="10"/>
  <c r="B17" i="1"/>
  <c r="C15"/>
  <c r="B15"/>
  <c r="C10"/>
  <c r="B10"/>
  <c r="B16" s="1"/>
  <c r="C9"/>
  <c r="E7" i="8" s="1"/>
  <c r="B9" i="1"/>
  <c r="C8"/>
  <c r="B8"/>
  <c r="E14" i="13"/>
  <c r="G19" i="8" s="1"/>
  <c r="C7" i="10"/>
  <c r="D33" s="1"/>
  <c r="B7"/>
  <c r="C33" s="1"/>
  <c r="C5" i="11"/>
  <c r="B5"/>
  <c r="E15" i="13"/>
  <c r="G20" i="8" s="1"/>
  <c r="E13" i="13"/>
  <c r="B20" i="14" s="1"/>
  <c r="F12" i="13"/>
  <c r="G18" i="14" s="1"/>
  <c r="E17"/>
  <c r="F9" i="13"/>
  <c r="F6"/>
  <c r="E20" i="8"/>
  <c r="E19"/>
  <c r="E18"/>
  <c r="E17"/>
  <c r="E16"/>
  <c r="E15"/>
  <c r="E14"/>
  <c r="B29" i="12"/>
  <c r="E26"/>
  <c r="E25"/>
  <c r="B26"/>
  <c r="B25"/>
  <c r="B19"/>
  <c r="D19" s="1"/>
  <c r="E19" s="1"/>
  <c r="E16"/>
  <c r="E15"/>
  <c r="B16"/>
  <c r="B15"/>
  <c r="D8"/>
  <c r="C8"/>
  <c r="D6"/>
  <c r="C6"/>
  <c r="D5"/>
  <c r="A23" s="1"/>
  <c r="C5"/>
  <c r="A13" s="1"/>
  <c r="C13" i="11"/>
  <c r="B13"/>
  <c r="C12"/>
  <c r="B12"/>
  <c r="C9"/>
  <c r="B9"/>
  <c r="C8"/>
  <c r="B8"/>
  <c r="C7"/>
  <c r="B26" s="1"/>
  <c r="B7"/>
  <c r="C6"/>
  <c r="B6"/>
  <c r="C5" i="10"/>
  <c r="D31" s="1"/>
  <c r="B5"/>
  <c r="C31" s="1"/>
  <c r="C12"/>
  <c r="B12"/>
  <c r="B11"/>
  <c r="C10"/>
  <c r="E9" i="8" s="1"/>
  <c r="B10" i="10"/>
  <c r="C8"/>
  <c r="D34" s="1"/>
  <c r="B8"/>
  <c r="C6"/>
  <c r="G7" i="8" s="1"/>
  <c r="B6" i="10"/>
  <c r="C12" i="1"/>
  <c r="B12"/>
  <c r="C11"/>
  <c r="B11"/>
  <c r="C7"/>
  <c r="B7"/>
  <c r="B23" i="8"/>
  <c r="B20"/>
  <c r="B17"/>
  <c r="B14"/>
  <c r="B11"/>
  <c r="B8"/>
  <c r="C11" i="10"/>
  <c r="D4" i="8" s="1"/>
  <c r="C6" i="1"/>
  <c r="B6"/>
  <c r="C5"/>
  <c r="B5"/>
  <c r="B5" i="8"/>
  <c r="E6" i="12" l="1"/>
  <c r="J8" i="15"/>
  <c r="E24" s="1"/>
  <c r="E30"/>
  <c r="E9" i="13"/>
  <c r="G15" i="14"/>
  <c r="D15" i="1"/>
  <c r="D8" i="14"/>
  <c r="D10" s="1"/>
  <c r="D31" s="1"/>
  <c r="D10" i="1"/>
  <c r="D11"/>
  <c r="D26" i="12"/>
  <c r="F8" i="14"/>
  <c r="D12" i="1"/>
  <c r="G8" i="14"/>
  <c r="D8" i="1"/>
  <c r="C16"/>
  <c r="D16" s="1"/>
  <c r="D6" i="10"/>
  <c r="D7" i="11"/>
  <c r="D9"/>
  <c r="D13"/>
  <c r="B28" s="1"/>
  <c r="C15" i="10"/>
  <c r="D16" i="12"/>
  <c r="D25"/>
  <c r="G9" i="8"/>
  <c r="D8" i="10"/>
  <c r="D11"/>
  <c r="D29" i="12"/>
  <c r="E29" s="1"/>
  <c r="D7" i="1"/>
  <c r="C35" i="10"/>
  <c r="E8" i="8"/>
  <c r="C34" i="10"/>
  <c r="D6" i="11"/>
  <c r="D8"/>
  <c r="D12"/>
  <c r="B29" s="1"/>
  <c r="E7" i="12"/>
  <c r="B15" i="10"/>
  <c r="D6" i="1"/>
  <c r="D13"/>
  <c r="E8" i="12"/>
  <c r="G16" i="8"/>
  <c r="B18" i="14"/>
  <c r="D35" i="10"/>
  <c r="B9"/>
  <c r="C37" s="1"/>
  <c r="D12"/>
  <c r="B10" i="14"/>
  <c r="B31" s="1"/>
  <c r="H16"/>
  <c r="D9" i="1"/>
  <c r="D7" i="10"/>
  <c r="B27" i="12"/>
  <c r="B30" s="1"/>
  <c r="D15"/>
  <c r="E8" i="14"/>
  <c r="E10" s="1"/>
  <c r="E31" s="1"/>
  <c r="F18"/>
  <c r="C15"/>
  <c r="D10" i="10"/>
  <c r="C9"/>
  <c r="G8" i="8"/>
  <c r="H8" i="14"/>
  <c r="E4"/>
  <c r="C20"/>
  <c r="F9"/>
  <c r="G9" s="1"/>
  <c r="H9" s="1"/>
  <c r="G18" i="8"/>
  <c r="C8" i="14"/>
  <c r="C10" s="1"/>
  <c r="C31" s="1"/>
  <c r="B15"/>
  <c r="F15"/>
  <c r="D17"/>
  <c r="H17"/>
  <c r="E18"/>
  <c r="B21"/>
  <c r="C21" s="1"/>
  <c r="D21" s="1"/>
  <c r="E21" s="1"/>
  <c r="F21" s="1"/>
  <c r="G21" s="1"/>
  <c r="H21" s="1"/>
  <c r="B17" i="12"/>
  <c r="B20" s="1"/>
  <c r="E15" i="14"/>
  <c r="H15"/>
  <c r="C17"/>
  <c r="G17"/>
  <c r="D18"/>
  <c r="H18"/>
  <c r="B22"/>
  <c r="C22" s="1"/>
  <c r="D22" s="1"/>
  <c r="E22" s="1"/>
  <c r="F22" s="1"/>
  <c r="G22" s="1"/>
  <c r="H22" s="1"/>
  <c r="E12" i="13"/>
  <c r="G17" i="8" s="1"/>
  <c r="D15" i="14"/>
  <c r="B17"/>
  <c r="F17"/>
  <c r="C18"/>
  <c r="D17" i="12" l="1"/>
  <c r="D20" s="1"/>
  <c r="C9" s="1"/>
  <c r="E10" i="13"/>
  <c r="G15" i="8" s="1"/>
  <c r="D27" i="12"/>
  <c r="E27" s="1"/>
  <c r="D16" i="14"/>
  <c r="D19" s="1"/>
  <c r="H19"/>
  <c r="B16"/>
  <c r="B19" s="1"/>
  <c r="G16"/>
  <c r="G19" s="1"/>
  <c r="E16"/>
  <c r="E19" s="1"/>
  <c r="C16"/>
  <c r="C19" s="1"/>
  <c r="F16"/>
  <c r="F19" s="1"/>
  <c r="H10"/>
  <c r="H31" s="1"/>
  <c r="F17" i="13"/>
  <c r="F20" s="1"/>
  <c r="B23" i="14"/>
  <c r="G10"/>
  <c r="G31" s="1"/>
  <c r="F10"/>
  <c r="F31" s="1"/>
  <c r="D9" i="10"/>
  <c r="D37"/>
  <c r="F4" i="8"/>
  <c r="C23" i="14"/>
  <c r="D20"/>
  <c r="E17" i="13"/>
  <c r="E20" s="1"/>
  <c r="G14" i="8"/>
  <c r="G22" s="1"/>
  <c r="D30" i="12" l="1"/>
  <c r="E30" s="1"/>
  <c r="E20"/>
  <c r="E17"/>
  <c r="B25" i="14"/>
  <c r="C25"/>
  <c r="C32" s="1"/>
  <c r="C33" s="1"/>
  <c r="D23"/>
  <c r="D25" s="1"/>
  <c r="D32" s="1"/>
  <c r="D33" s="1"/>
  <c r="E20"/>
  <c r="D9" i="12" l="1"/>
  <c r="B32" i="14"/>
  <c r="B33" s="1"/>
  <c r="F20"/>
  <c r="E23"/>
  <c r="E25" s="1"/>
  <c r="E32" s="1"/>
  <c r="E33" s="1"/>
  <c r="G20" l="1"/>
  <c r="F23"/>
  <c r="F25" s="1"/>
  <c r="F32" s="1"/>
  <c r="F33" s="1"/>
  <c r="G23" l="1"/>
  <c r="G25" s="1"/>
  <c r="G32" s="1"/>
  <c r="G33" s="1"/>
  <c r="H20"/>
  <c r="H23" s="1"/>
  <c r="H25" s="1"/>
  <c r="H32" s="1"/>
  <c r="H33" s="1"/>
</calcChain>
</file>

<file path=xl/comments1.xml><?xml version="1.0" encoding="utf-8"?>
<comments xmlns="http://schemas.openxmlformats.org/spreadsheetml/2006/main">
  <authors>
    <author>INFO</author>
  </authors>
  <commentList>
    <comment ref="E7" authorId="0">
      <text>
        <r>
          <rPr>
            <sz val="9"/>
            <color indexed="81"/>
            <rFont val="Tahoma"/>
            <family val="2"/>
            <charset val="204"/>
          </rPr>
          <t>Change this to most recent year</t>
        </r>
        <r>
          <rPr>
            <sz val="9"/>
            <color indexed="81"/>
            <rFont val="Tahoma"/>
            <family val="2"/>
          </rPr>
          <t xml:space="preserve">
</t>
        </r>
      </text>
    </comment>
    <comment ref="C8" authorId="0">
      <text>
        <r>
          <rPr>
            <b/>
            <sz val="9"/>
            <color indexed="81"/>
            <rFont val="Tahoma"/>
            <charset val="1"/>
          </rPr>
          <t>INFO:</t>
        </r>
        <r>
          <rPr>
            <sz val="9"/>
            <color indexed="81"/>
            <rFont val="Tahoma"/>
            <charset val="1"/>
          </rPr>
          <t xml:space="preserve">
the period length is fixed at 12 months</t>
        </r>
      </text>
    </comment>
    <comment ref="D8" authorId="0">
      <text>
        <r>
          <rPr>
            <b/>
            <sz val="9"/>
            <color indexed="81"/>
            <rFont val="Tahoma"/>
            <charset val="1"/>
          </rPr>
          <t>INFO:</t>
        </r>
        <r>
          <rPr>
            <sz val="9"/>
            <color indexed="81"/>
            <rFont val="Tahoma"/>
            <charset val="1"/>
          </rPr>
          <t xml:space="preserve">
the period length is fixed at 12 months</t>
        </r>
      </text>
    </comment>
    <comment ref="E8" authorId="0">
      <text>
        <r>
          <rPr>
            <b/>
            <sz val="9"/>
            <color indexed="81"/>
            <rFont val="Tahoma"/>
            <charset val="1"/>
          </rPr>
          <t>INFO:</t>
        </r>
        <r>
          <rPr>
            <sz val="9"/>
            <color indexed="81"/>
            <rFont val="Tahoma"/>
            <charset val="1"/>
          </rPr>
          <t xml:space="preserve">
the period length is fixed at 12 months</t>
        </r>
      </text>
    </comment>
    <comment ref="C12" authorId="0">
      <text>
        <r>
          <rPr>
            <sz val="9"/>
            <color indexed="81"/>
            <rFont val="Tahoma"/>
            <family val="2"/>
            <charset val="204"/>
          </rPr>
          <t xml:space="preserve">Referenced as "Revenue" or "Turnover" in your Financial Statements
</t>
        </r>
      </text>
    </comment>
    <comment ref="D12" authorId="0">
      <text>
        <r>
          <rPr>
            <sz val="9"/>
            <color indexed="81"/>
            <rFont val="Tahoma"/>
            <family val="2"/>
            <charset val="204"/>
          </rPr>
          <t xml:space="preserve">Referenced as "Revenue" or "Turnover" in your Financial Statements
</t>
        </r>
      </text>
    </comment>
    <comment ref="E12" authorId="0">
      <text>
        <r>
          <rPr>
            <sz val="9"/>
            <color indexed="81"/>
            <rFont val="Tahoma"/>
            <family val="2"/>
            <charset val="204"/>
          </rPr>
          <t xml:space="preserve">Referenced as "Revenue" or "Turnover" in your Financial Statements
</t>
        </r>
      </text>
    </comment>
    <comment ref="C13" authorId="0">
      <text>
        <r>
          <rPr>
            <sz val="9"/>
            <color indexed="81"/>
            <rFont val="Tahoma"/>
            <family val="2"/>
            <charset val="204"/>
          </rPr>
          <t xml:space="preserve">Referenced as "Cost of Sales" in your Financial Statements
</t>
        </r>
      </text>
    </comment>
    <comment ref="D13" authorId="0">
      <text>
        <r>
          <rPr>
            <sz val="9"/>
            <color indexed="81"/>
            <rFont val="Tahoma"/>
            <family val="2"/>
            <charset val="204"/>
          </rPr>
          <t>Referenced as "Cost of Sales" in your Financial Statements</t>
        </r>
      </text>
    </comment>
    <comment ref="E13" authorId="0">
      <text>
        <r>
          <rPr>
            <sz val="9"/>
            <color indexed="81"/>
            <rFont val="Tahoma"/>
            <family val="2"/>
            <charset val="204"/>
          </rPr>
          <t xml:space="preserve">Referenced as "Cost of Sales" in your Financial Statements
</t>
        </r>
      </text>
    </comment>
    <comment ref="C14" authorId="0">
      <text>
        <r>
          <rPr>
            <sz val="9"/>
            <color indexed="81"/>
            <rFont val="Tahoma"/>
            <family val="2"/>
            <charset val="204"/>
          </rPr>
          <t>Referenced as "Gross Profit" in your Financial Statements</t>
        </r>
      </text>
    </comment>
    <comment ref="D14" authorId="0">
      <text>
        <r>
          <rPr>
            <sz val="9"/>
            <color indexed="81"/>
            <rFont val="Tahoma"/>
            <family val="2"/>
            <charset val="204"/>
          </rPr>
          <t xml:space="preserve">Referenced as "Gross Profit" in your Financial Statements
</t>
        </r>
      </text>
    </comment>
    <comment ref="E14" authorId="0">
      <text>
        <r>
          <rPr>
            <sz val="9"/>
            <color indexed="81"/>
            <rFont val="Tahoma"/>
            <family val="2"/>
            <charset val="204"/>
          </rPr>
          <t xml:space="preserve">Referenced as "Gross Profit" in your Financial Statements
</t>
        </r>
      </text>
    </comment>
    <comment ref="C15" authorId="0">
      <text>
        <r>
          <rPr>
            <sz val="9"/>
            <color indexed="81"/>
            <rFont val="Tahoma"/>
            <family val="2"/>
            <charset val="204"/>
          </rPr>
          <t xml:space="preserve">Referenced as "Operating Profit" in your Financial Statements
</t>
        </r>
      </text>
    </comment>
    <comment ref="D15" authorId="0">
      <text>
        <r>
          <rPr>
            <sz val="9"/>
            <color indexed="81"/>
            <rFont val="Tahoma"/>
            <family val="2"/>
            <charset val="204"/>
          </rPr>
          <t>Referenced as "Operating Profit" in your Financial Statements</t>
        </r>
      </text>
    </comment>
    <comment ref="E15" authorId="0">
      <text>
        <r>
          <rPr>
            <sz val="9"/>
            <color indexed="81"/>
            <rFont val="Tahoma"/>
            <family val="2"/>
            <charset val="204"/>
          </rPr>
          <t xml:space="preserve">Referenced as "Operating Profit" in your Financial Statements
</t>
        </r>
      </text>
    </comment>
    <comment ref="C16" authorId="0">
      <text>
        <r>
          <rPr>
            <sz val="9"/>
            <color indexed="81"/>
            <rFont val="Tahoma"/>
            <family val="2"/>
            <charset val="204"/>
          </rPr>
          <t xml:space="preserve">Referenced as "Profit after Taxation" in your Financial Statements
</t>
        </r>
      </text>
    </comment>
    <comment ref="D16" authorId="0">
      <text>
        <r>
          <rPr>
            <sz val="9"/>
            <color indexed="81"/>
            <rFont val="Tahoma"/>
            <family val="2"/>
            <charset val="204"/>
          </rPr>
          <t xml:space="preserve">Referenced as "Profit after Taxation" in your Financial Statements
</t>
        </r>
      </text>
    </comment>
    <comment ref="E16" authorId="0">
      <text>
        <r>
          <rPr>
            <sz val="9"/>
            <color indexed="81"/>
            <rFont val="Tahoma"/>
            <family val="2"/>
            <charset val="204"/>
          </rPr>
          <t xml:space="preserve">Referenced as "Profit after Taxation" in your Financial Statements
</t>
        </r>
      </text>
    </comment>
    <comment ref="C20" authorId="0">
      <text>
        <r>
          <rPr>
            <sz val="9"/>
            <color indexed="81"/>
            <rFont val="Tahoma"/>
            <family val="2"/>
            <charset val="204"/>
          </rPr>
          <t xml:space="preserve">Referenced as "Depreciation" in under Admin Expenses your Financial Statements
</t>
        </r>
      </text>
    </comment>
    <comment ref="D20" authorId="0">
      <text>
        <r>
          <rPr>
            <sz val="9"/>
            <color indexed="81"/>
            <rFont val="Tahoma"/>
            <family val="2"/>
            <charset val="204"/>
          </rPr>
          <t>Referenced as "Depreciation" in under Admin Expenses your Financial Statements</t>
        </r>
      </text>
    </comment>
    <comment ref="E20" authorId="0">
      <text>
        <r>
          <rPr>
            <sz val="9"/>
            <color indexed="81"/>
            <rFont val="Tahoma"/>
            <family val="2"/>
            <charset val="204"/>
          </rPr>
          <t xml:space="preserve">Referenced as "Depreciation" in under Admin Expenses your Financial Statements
</t>
        </r>
      </text>
    </comment>
    <comment ref="C21" authorId="0">
      <text>
        <r>
          <rPr>
            <sz val="9"/>
            <color indexed="81"/>
            <rFont val="Tahoma"/>
            <family val="2"/>
            <charset val="204"/>
          </rPr>
          <t xml:space="preserve">Referenced as "Interest Paid/Received" in your Financial Statements. Interest received should be entered as a negaive number
</t>
        </r>
      </text>
    </comment>
    <comment ref="D21" authorId="0">
      <text>
        <r>
          <rPr>
            <sz val="9"/>
            <color indexed="81"/>
            <rFont val="Tahoma"/>
            <family val="2"/>
            <charset val="204"/>
          </rPr>
          <t xml:space="preserve">Referenced as "Interest Paid/Received" in your Financial Statements. Interest received should be entered as a negaive number
</t>
        </r>
      </text>
    </comment>
    <comment ref="E21" authorId="0">
      <text>
        <r>
          <rPr>
            <sz val="9"/>
            <color indexed="81"/>
            <rFont val="Tahoma"/>
            <family val="2"/>
            <charset val="204"/>
          </rPr>
          <t xml:space="preserve">Referenced as "Interest Paid/Received" in your Financial Statements. Interest received should be entered as a negaive number
</t>
        </r>
      </text>
    </comment>
    <comment ref="C22" authorId="0">
      <text>
        <r>
          <rPr>
            <sz val="9"/>
            <color indexed="81"/>
            <rFont val="Tahoma"/>
            <family val="2"/>
            <charset val="204"/>
          </rPr>
          <t xml:space="preserve">Income"/"Expenses" in the below your Operating profit in your Financial Statements. Enter income as a positive number and Expenses as a negative number
</t>
        </r>
      </text>
    </comment>
    <comment ref="D22" authorId="0">
      <text>
        <r>
          <rPr>
            <sz val="9"/>
            <color indexed="81"/>
            <rFont val="Tahoma"/>
            <family val="2"/>
            <charset val="204"/>
          </rPr>
          <t>Income"/"Expenses" in the below your Operating profit in your Financial Statements. Enter income as a positive number and Expenses as a negative number</t>
        </r>
      </text>
    </comment>
    <comment ref="E22" authorId="0">
      <text>
        <r>
          <rPr>
            <sz val="9"/>
            <color indexed="81"/>
            <rFont val="Tahoma"/>
            <family val="2"/>
            <charset val="204"/>
          </rPr>
          <t xml:space="preserve">Income"/"Expenses" in the below your Operating profit in your Financial Statements. Enter income as a positive number and Expenses as a negative number
</t>
        </r>
      </text>
    </comment>
    <comment ref="C23" authorId="0">
      <text>
        <r>
          <rPr>
            <sz val="9"/>
            <color indexed="81"/>
            <rFont val="Tahoma"/>
            <family val="2"/>
            <charset val="204"/>
          </rPr>
          <t>Referenced as "Dividends" in your Financial Statements</t>
        </r>
      </text>
    </comment>
    <comment ref="D23" authorId="0">
      <text>
        <r>
          <rPr>
            <sz val="9"/>
            <color indexed="81"/>
            <rFont val="Tahoma"/>
            <family val="2"/>
            <charset val="204"/>
          </rPr>
          <t xml:space="preserve">Referenced as "Dividends" in your Financial Statements
</t>
        </r>
      </text>
    </comment>
    <comment ref="E23" authorId="0">
      <text>
        <r>
          <rPr>
            <sz val="9"/>
            <color indexed="81"/>
            <rFont val="Tahoma"/>
            <family val="2"/>
            <charset val="204"/>
          </rPr>
          <t xml:space="preserve">Referenced as "Dividends" in your Financial Statements
</t>
        </r>
      </text>
    </comment>
    <comment ref="C28" authorId="0">
      <text>
        <r>
          <rPr>
            <sz val="9"/>
            <color indexed="81"/>
            <rFont val="Tahoma"/>
            <family val="2"/>
            <charset val="204"/>
          </rPr>
          <t xml:space="preserve">Referenced as "Cash in Bank and at hand" in your Balance Sheet, as well as deposits
</t>
        </r>
      </text>
    </comment>
    <comment ref="D28" authorId="0">
      <text>
        <r>
          <rPr>
            <sz val="9"/>
            <color indexed="81"/>
            <rFont val="Tahoma"/>
            <family val="2"/>
            <charset val="204"/>
          </rPr>
          <t xml:space="preserve">Referenced as "Cash in Bank and at hand" in your Balance Sheet, as well as deposits
</t>
        </r>
      </text>
    </comment>
    <comment ref="E28" authorId="0">
      <text>
        <r>
          <rPr>
            <sz val="9"/>
            <color indexed="81"/>
            <rFont val="Tahoma"/>
            <family val="2"/>
            <charset val="204"/>
          </rPr>
          <t xml:space="preserve">Referenced as "Cash in Bank and at hand" in your Balance Sheet, as well as deposits
</t>
        </r>
      </text>
    </comment>
    <comment ref="C29" authorId="0">
      <text>
        <r>
          <rPr>
            <sz val="9"/>
            <color indexed="81"/>
            <rFont val="Tahoma"/>
            <family val="2"/>
            <charset val="204"/>
          </rPr>
          <t xml:space="preserve">Referenced as "Accounts Receivable" or "Trade Debtors" in your Financial Statements
</t>
        </r>
      </text>
    </comment>
    <comment ref="D29" authorId="0">
      <text>
        <r>
          <rPr>
            <sz val="9"/>
            <color indexed="81"/>
            <rFont val="Tahoma"/>
            <family val="2"/>
            <charset val="204"/>
          </rPr>
          <t xml:space="preserve">Referenced as "Accounts Receivable" or "Trade Debtors" in your Financial Statements
</t>
        </r>
      </text>
    </comment>
    <comment ref="E29" authorId="0">
      <text>
        <r>
          <rPr>
            <sz val="9"/>
            <color indexed="81"/>
            <rFont val="Tahoma"/>
            <family val="2"/>
            <charset val="204"/>
          </rPr>
          <t xml:space="preserve">Referenced as "Accounts Receivable" or "Trade Debtors" in your Financial Statements
</t>
        </r>
      </text>
    </comment>
    <comment ref="C30" authorId="0">
      <text>
        <r>
          <rPr>
            <sz val="9"/>
            <color indexed="81"/>
            <rFont val="Tahoma"/>
            <family val="2"/>
            <charset val="204"/>
          </rPr>
          <t xml:space="preserve">Referenced as "Work-in-Progress" in your Financial Statements. Note that some businesses don't recognise WIP
</t>
        </r>
      </text>
    </comment>
    <comment ref="D30" authorId="0">
      <text>
        <r>
          <rPr>
            <sz val="9"/>
            <color indexed="81"/>
            <rFont val="Tahoma"/>
            <family val="2"/>
            <charset val="204"/>
          </rPr>
          <t>Referenced as "Work-in-Progress" in your Financial Statements. Note that some businesses don't recognise WIP</t>
        </r>
      </text>
    </comment>
    <comment ref="E30" authorId="0">
      <text>
        <r>
          <rPr>
            <sz val="9"/>
            <color indexed="81"/>
            <rFont val="Tahoma"/>
            <family val="2"/>
            <charset val="204"/>
          </rPr>
          <t xml:space="preserve">Referenced as "Work-in-Progress" in your Financial Statements. Note that some businesses don't recognise WIP
</t>
        </r>
      </text>
    </comment>
    <comment ref="C31" authorId="0">
      <text>
        <r>
          <rPr>
            <sz val="9"/>
            <color indexed="81"/>
            <rFont val="Tahoma"/>
            <family val="2"/>
            <charset val="204"/>
          </rPr>
          <t xml:space="preserve">Referenced as "Total Current Assets" in your Financial Statements
</t>
        </r>
      </text>
    </comment>
    <comment ref="D31" authorId="0">
      <text>
        <r>
          <rPr>
            <sz val="9"/>
            <color indexed="81"/>
            <rFont val="Tahoma"/>
            <family val="2"/>
            <charset val="204"/>
          </rPr>
          <t xml:space="preserve">Referenced as "Total Current Assets" in your Financial Statements
</t>
        </r>
      </text>
    </comment>
    <comment ref="E31" authorId="0">
      <text>
        <r>
          <rPr>
            <sz val="9"/>
            <color indexed="81"/>
            <rFont val="Tahoma"/>
            <family val="2"/>
            <charset val="204"/>
          </rPr>
          <t>Referenced as "Total Current Assets" in your Financial Statements</t>
        </r>
      </text>
    </comment>
    <comment ref="C32" authorId="0">
      <text>
        <r>
          <rPr>
            <sz val="9"/>
            <color indexed="81"/>
            <rFont val="Tahoma"/>
            <family val="2"/>
            <charset val="204"/>
          </rPr>
          <t xml:space="preserve">Referenced as "Fixed Assets" in your Financial Statements
</t>
        </r>
      </text>
    </comment>
    <comment ref="D32" authorId="0">
      <text>
        <r>
          <rPr>
            <sz val="9"/>
            <color indexed="81"/>
            <rFont val="Tahoma"/>
            <family val="2"/>
            <charset val="204"/>
          </rPr>
          <t>Referenced as "Fixed Assets" in your Financial Statements</t>
        </r>
      </text>
    </comment>
    <comment ref="E32" authorId="0">
      <text>
        <r>
          <rPr>
            <sz val="9"/>
            <color indexed="81"/>
            <rFont val="Tahoma"/>
            <family val="2"/>
            <charset val="204"/>
          </rPr>
          <t xml:space="preserve">Referenced as "Fixed Assets" in your Financial Statements
</t>
        </r>
      </text>
    </comment>
    <comment ref="C33" authorId="0">
      <text>
        <r>
          <rPr>
            <sz val="9"/>
            <color indexed="81"/>
            <rFont val="Tahoma"/>
            <family val="2"/>
            <charset val="204"/>
          </rPr>
          <t xml:space="preserve">Referenced as "Total Assets" in your Financial Statements
</t>
        </r>
      </text>
    </comment>
    <comment ref="D33" authorId="0">
      <text>
        <r>
          <rPr>
            <sz val="9"/>
            <color indexed="81"/>
            <rFont val="Tahoma"/>
            <family val="2"/>
            <charset val="204"/>
          </rPr>
          <t xml:space="preserve">Referenced as "Total Assets" in your Financial Statements
</t>
        </r>
      </text>
    </comment>
    <comment ref="E33" authorId="0">
      <text>
        <r>
          <rPr>
            <sz val="9"/>
            <color indexed="81"/>
            <rFont val="Tahoma"/>
            <family val="2"/>
            <charset val="204"/>
          </rPr>
          <t xml:space="preserve">Referenced as "Total Assets" in your Financial Statements
</t>
        </r>
      </text>
    </comment>
    <comment ref="C37" authorId="0">
      <text>
        <r>
          <rPr>
            <sz val="9"/>
            <color indexed="81"/>
            <rFont val="Tahoma"/>
            <family val="2"/>
            <charset val="204"/>
          </rPr>
          <t xml:space="preserve">Referenced as "Accounts Payable" or "Trade Creditors" in your Financial Statements
</t>
        </r>
      </text>
    </comment>
    <comment ref="D37" authorId="0">
      <text>
        <r>
          <rPr>
            <sz val="9"/>
            <color indexed="81"/>
            <rFont val="Tahoma"/>
            <family val="2"/>
            <charset val="204"/>
          </rPr>
          <t>Referenced as "Accounts Payable" or "Trade Creditors" in your Financial Statements</t>
        </r>
      </text>
    </comment>
    <comment ref="E37" authorId="0">
      <text>
        <r>
          <rPr>
            <sz val="9"/>
            <color indexed="81"/>
            <rFont val="Tahoma"/>
            <family val="2"/>
            <charset val="204"/>
          </rPr>
          <t xml:space="preserve">Referenced as "Accounts Payable" or "Trade Creditors" in your Financial Statements
</t>
        </r>
      </text>
    </comment>
    <comment ref="C38" authorId="0">
      <text>
        <r>
          <rPr>
            <sz val="9"/>
            <color indexed="81"/>
            <rFont val="Tahoma"/>
            <family val="2"/>
            <charset val="204"/>
          </rPr>
          <t xml:space="preserve">Referenced as "Total Current Liabilities" in your Financial Statements
</t>
        </r>
      </text>
    </comment>
    <comment ref="D38" authorId="0">
      <text>
        <r>
          <rPr>
            <sz val="9"/>
            <color indexed="81"/>
            <rFont val="Tahoma"/>
            <family val="2"/>
            <charset val="204"/>
          </rPr>
          <t xml:space="preserve">Referenced as "Total Current Liabilities" in your Financial Statements
</t>
        </r>
      </text>
    </comment>
    <comment ref="E38" authorId="0">
      <text>
        <r>
          <rPr>
            <sz val="9"/>
            <color indexed="81"/>
            <rFont val="Tahoma"/>
            <family val="2"/>
            <charset val="204"/>
          </rPr>
          <t xml:space="preserve">Referenced as "Total Current Liabilities" in your Financial Statements
</t>
        </r>
      </text>
    </comment>
    <comment ref="C39" authorId="0">
      <text>
        <r>
          <rPr>
            <sz val="9"/>
            <color indexed="81"/>
            <rFont val="Tahoma"/>
            <family val="2"/>
            <charset val="204"/>
          </rPr>
          <t xml:space="preserve">Referenced as "Total Liabilities" in your Financial Statements
</t>
        </r>
      </text>
    </comment>
    <comment ref="D39" authorId="0">
      <text>
        <r>
          <rPr>
            <sz val="9"/>
            <color indexed="81"/>
            <rFont val="Tahoma"/>
            <family val="2"/>
            <charset val="204"/>
          </rPr>
          <t xml:space="preserve">Referenced as "Total Liabilities" in your Financial Statements
</t>
        </r>
      </text>
    </comment>
    <comment ref="E39" authorId="0">
      <text>
        <r>
          <rPr>
            <sz val="9"/>
            <color indexed="81"/>
            <rFont val="Tahoma"/>
            <family val="2"/>
            <charset val="204"/>
          </rPr>
          <t xml:space="preserve">Referenced as "Total Liabilities" in your Financial Statements
</t>
        </r>
      </text>
    </comment>
    <comment ref="C43" authorId="0">
      <text>
        <r>
          <rPr>
            <sz val="9"/>
            <color indexed="81"/>
            <rFont val="Tahoma"/>
            <family val="2"/>
            <charset val="204"/>
          </rPr>
          <t xml:space="preserve">Referenced as "Bank Loans and Overdrafts" or Directors Loan" in your Financial Statements. This is every loan for up to 1 year plus the short-term part of a long term debt.
</t>
        </r>
      </text>
    </comment>
    <comment ref="D43" authorId="0">
      <text>
        <r>
          <rPr>
            <sz val="9"/>
            <color indexed="81"/>
            <rFont val="Tahoma"/>
            <family val="2"/>
            <charset val="204"/>
          </rPr>
          <t xml:space="preserve">Referenced as "Bank Loans and Overdrafts" or Directors Loan" in your Financial Statements. This is every loan for up to 1 year plus the short-term part of a long term debt.
</t>
        </r>
      </text>
    </comment>
    <comment ref="E43" authorId="0">
      <text>
        <r>
          <rPr>
            <sz val="9"/>
            <color indexed="81"/>
            <rFont val="Tahoma"/>
            <family val="2"/>
            <charset val="204"/>
          </rPr>
          <t xml:space="preserve">Referenced as "Bank Loans and Overdrafts" or Directors Loan" in your Financial Statements. This is every loan for up to 1 year plus the short-term part of a long term debt.
</t>
        </r>
      </text>
    </comment>
    <comment ref="C44" authorId="0">
      <text>
        <r>
          <rPr>
            <sz val="9"/>
            <color indexed="81"/>
            <rFont val="Tahoma"/>
            <family val="2"/>
            <charset val="204"/>
          </rPr>
          <t>"Directors Loan" or "Bank Loan" in your Financial Statements. This is every loan for over 1 year.</t>
        </r>
      </text>
    </comment>
    <comment ref="D44" authorId="0">
      <text>
        <r>
          <rPr>
            <sz val="9"/>
            <color indexed="81"/>
            <rFont val="Tahoma"/>
            <family val="2"/>
            <charset val="204"/>
          </rPr>
          <t xml:space="preserve">"Directors Loan" or "Bank Loan" in your Financial Statements. This is every loan for over 1 year.
</t>
        </r>
      </text>
    </comment>
    <comment ref="E44" authorId="0">
      <text>
        <r>
          <rPr>
            <sz val="9"/>
            <color indexed="81"/>
            <rFont val="Tahoma"/>
            <family val="2"/>
            <charset val="204"/>
          </rPr>
          <t xml:space="preserve">"Directors Loan" or "Bank Loan" in your Financial Statements. This is every loan for over 1 year.
</t>
        </r>
      </text>
    </comment>
  </commentList>
</comments>
</file>

<file path=xl/comments2.xml><?xml version="1.0" encoding="utf-8"?>
<comments xmlns="http://schemas.openxmlformats.org/spreadsheetml/2006/main">
  <authors>
    <author>INFO</author>
  </authors>
  <commentList>
    <comment ref="B17" authorId="0">
      <text>
        <r>
          <rPr>
            <b/>
            <sz val="9"/>
            <color indexed="81"/>
            <rFont val="Tahoma"/>
            <family val="2"/>
            <charset val="204"/>
          </rPr>
          <t>INFO:</t>
        </r>
        <r>
          <rPr>
            <sz val="9"/>
            <color indexed="81"/>
            <rFont val="Tahoma"/>
            <family val="2"/>
            <charset val="204"/>
          </rPr>
          <t xml:space="preserve">
overheads % for YE 2015</t>
        </r>
      </text>
    </comment>
  </commentList>
</comments>
</file>

<file path=xl/sharedStrings.xml><?xml version="1.0" encoding="utf-8"?>
<sst xmlns="http://schemas.openxmlformats.org/spreadsheetml/2006/main" count="286" uniqueCount="205">
  <si>
    <t>Area 1 - Profitability</t>
  </si>
  <si>
    <t>Change</t>
  </si>
  <si>
    <t>Revenue</t>
  </si>
  <si>
    <t>Revenue Growth %</t>
  </si>
  <si>
    <t>Gross Margin %</t>
  </si>
  <si>
    <t>Reporting Period</t>
  </si>
  <si>
    <t>YE 2017</t>
  </si>
  <si>
    <t>Year End</t>
  </si>
  <si>
    <t>Period Length (months)</t>
  </si>
  <si>
    <t>EBIT</t>
  </si>
  <si>
    <t>Net Profit (after tax)</t>
  </si>
  <si>
    <t>Other Information</t>
  </si>
  <si>
    <t>Depreciation &amp; Amortisation</t>
  </si>
  <si>
    <t>Interest Paid</t>
  </si>
  <si>
    <t>Dividends</t>
  </si>
  <si>
    <t xml:space="preserve">Balance Sheet </t>
  </si>
  <si>
    <t>Assets</t>
  </si>
  <si>
    <t>Total Assets</t>
  </si>
  <si>
    <t>Cash at bank and in hand</t>
  </si>
  <si>
    <t>Debtors</t>
  </si>
  <si>
    <t>Total Current Assets</t>
  </si>
  <si>
    <t>Fixed Assets</t>
  </si>
  <si>
    <t>Liabilities</t>
  </si>
  <si>
    <t>Total Liabilities</t>
  </si>
  <si>
    <t>Creditors</t>
  </si>
  <si>
    <t>Total Current Liabilities</t>
  </si>
  <si>
    <t>Funding</t>
  </si>
  <si>
    <t>Bank Loans - non current</t>
  </si>
  <si>
    <t>Overheads %</t>
  </si>
  <si>
    <t>EBIT %</t>
  </si>
  <si>
    <t>EBITDA</t>
  </si>
  <si>
    <t>Other Income/Expenses</t>
  </si>
  <si>
    <t>Net Profit</t>
  </si>
  <si>
    <t>Revenue Growth vs Overheads Growth</t>
  </si>
  <si>
    <t>Profitability trends</t>
  </si>
  <si>
    <t>Revenue Growth vs Direct Costs growth</t>
  </si>
  <si>
    <t>COGS %</t>
  </si>
  <si>
    <t>Your numbers</t>
  </si>
  <si>
    <t>Please note that the metrics in bold are your key Profitability metrics you should use frequently to monitor your profitability health.</t>
  </si>
  <si>
    <t>Cash flow perspective</t>
  </si>
  <si>
    <t>using BMIM Cash Flow tools</t>
  </si>
  <si>
    <t>Your Cash Flow Improvement Summary</t>
  </si>
  <si>
    <t>For your next £1 of sales:</t>
  </si>
  <si>
    <t>marginal cash flow</t>
  </si>
  <si>
    <t>days cash cycle</t>
  </si>
  <si>
    <t>Gross margin</t>
  </si>
  <si>
    <t>Net profit</t>
  </si>
  <si>
    <t>Debtors days</t>
  </si>
  <si>
    <t>Creditors days</t>
  </si>
  <si>
    <t>Your business cycle:</t>
  </si>
  <si>
    <t xml:space="preserve">Your business details </t>
  </si>
  <si>
    <t>Industry:</t>
  </si>
  <si>
    <t xml:space="preserve">Time Period: </t>
  </si>
  <si>
    <t>Investment in working capital</t>
  </si>
  <si>
    <t>Effect £</t>
  </si>
  <si>
    <t xml:space="preserve">Price Increase </t>
  </si>
  <si>
    <t>Volume Increase</t>
  </si>
  <si>
    <t>CoGS reduction</t>
  </si>
  <si>
    <t>Overheads reduction</t>
  </si>
  <si>
    <t>Debtors days reduction</t>
  </si>
  <si>
    <t>Reduction in WIP</t>
  </si>
  <si>
    <t>Increase in creditors days</t>
  </si>
  <si>
    <t>Total Change to cash flow</t>
  </si>
  <si>
    <t>Direct costs</t>
  </si>
  <si>
    <t>Overheads</t>
  </si>
  <si>
    <t xml:space="preserve">Please note that the metrics in bold are your Working Capital key metrics you should use in your business </t>
  </si>
  <si>
    <t>Area 2 - Woking Capital</t>
  </si>
  <si>
    <t>Debtors Days</t>
  </si>
  <si>
    <t>Creditors Days</t>
  </si>
  <si>
    <t>Working Capital Days</t>
  </si>
  <si>
    <t>Working Capital %</t>
  </si>
  <si>
    <t xml:space="preserve">Marginal Cashflow </t>
  </si>
  <si>
    <t>Current Ratio</t>
  </si>
  <si>
    <t>Gross Margin for next 1 GBP of sale</t>
  </si>
  <si>
    <t>Your Gap</t>
  </si>
  <si>
    <t>Your Working Capital Timeline</t>
  </si>
  <si>
    <t>Gross Margin vs Working Capital</t>
  </si>
  <si>
    <t xml:space="preserve">Please note that the metrics in bold are your key Financial Returns metrics and you should use them at least quaterly in your business. </t>
  </si>
  <si>
    <t>Area 3 - Other Capital</t>
  </si>
  <si>
    <t>Asset Turnover</t>
  </si>
  <si>
    <t>Return on Capital %</t>
  </si>
  <si>
    <t>Return on total Assets</t>
  </si>
  <si>
    <t xml:space="preserve">Return on Equity % </t>
  </si>
  <si>
    <t>Net Operating Assets</t>
  </si>
  <si>
    <t>Return on Capital</t>
  </si>
  <si>
    <t>EBIT change</t>
  </si>
  <si>
    <t>Net Operating Assets change</t>
  </si>
  <si>
    <t>Interpretation</t>
  </si>
  <si>
    <r>
      <t xml:space="preserve">Net Operating Assets </t>
    </r>
    <r>
      <rPr>
        <sz val="10"/>
        <color indexed="8"/>
        <rFont val="Gill Sans MT"/>
        <family val="2"/>
      </rPr>
      <t>- this is the amount you are spending in Debtors and Inventory (or WIP), as well we fixed assets and other capital. As your creditors are funding some of this amount, through credit terms, you should deduct the value of trade creditors from this amount. The increase or decrease of your net operating assets will depend on your strategy. You should aim to reduce your net operating assets if you want to increase your returns.</t>
    </r>
  </si>
  <si>
    <r>
      <t>Asset turnover</t>
    </r>
    <r>
      <rPr>
        <sz val="10"/>
        <color indexed="8"/>
        <rFont val="Gill Sans MT"/>
        <family val="2"/>
      </rPr>
      <t xml:space="preserve"> - Higher turnover mean you are using your assets more efficiently. When producing products or services and generating sales.</t>
    </r>
  </si>
  <si>
    <r>
      <t>Return on Total Assets</t>
    </r>
    <r>
      <rPr>
        <sz val="10"/>
        <color indexed="8"/>
        <rFont val="Gill Sans MT"/>
        <family val="2"/>
      </rPr>
      <t xml:space="preserve"> - a higher ratio is more favorable to investors because it shows that the company is more effectively managing its assets to produce greater amounts of net income. A positive ratio usually indicates an upward profit trend as well. </t>
    </r>
  </si>
  <si>
    <r>
      <t>Return on Equity</t>
    </r>
    <r>
      <rPr>
        <sz val="10"/>
        <color indexed="8"/>
        <rFont val="Gill Sans MT"/>
        <family val="2"/>
      </rPr>
      <t xml:space="preserve"> - you want to see a high return on equity ratio because this indicates that you are using your funds, or your investors funds effectively. Higher ratios are almost always better than lower ratios.</t>
    </r>
  </si>
  <si>
    <t xml:space="preserve">Please note that the metrics in bold are your key Funding metrics and you should use them at least quaterly in your business. </t>
  </si>
  <si>
    <t>Area 4 - Cash Flow/Funding</t>
  </si>
  <si>
    <t>Net Debt</t>
  </si>
  <si>
    <t>Net Cash Flow*</t>
  </si>
  <si>
    <t>Debt to equity</t>
  </si>
  <si>
    <t>Operating Cash flow</t>
  </si>
  <si>
    <t>Profit vs Cash flow</t>
  </si>
  <si>
    <t>Profit</t>
  </si>
  <si>
    <t>Cash flow</t>
  </si>
  <si>
    <t>Variance</t>
  </si>
  <si>
    <t>Cash from customers</t>
  </si>
  <si>
    <t>Cash to suppliers</t>
  </si>
  <si>
    <t>Gross Cash Profit</t>
  </si>
  <si>
    <t>Overheads excl. depreciation</t>
  </si>
  <si>
    <t>Operating cash flow</t>
  </si>
  <si>
    <r>
      <t xml:space="preserve">Net Debt </t>
    </r>
    <r>
      <rPr>
        <sz val="10"/>
        <color indexed="8"/>
        <rFont val="Gill Sans MT"/>
        <family val="2"/>
      </rPr>
      <t>- this is the value of your total debt (current and non-current). The lower this amount, the less leveraged your buisness is.</t>
    </r>
  </si>
  <si>
    <r>
      <t>Debt to equity</t>
    </r>
    <r>
      <rPr>
        <sz val="10"/>
        <color indexed="8"/>
        <rFont val="Gill Sans MT"/>
        <family val="2"/>
      </rPr>
      <t xml:space="preserve"> - the higer the ratio, the more leveraged your business is. It is cheaper to finance your business with debt than to give away equity.</t>
    </r>
  </si>
  <si>
    <r>
      <t>Operating Cash Flow</t>
    </r>
    <r>
      <rPr>
        <sz val="10"/>
        <color indexed="8"/>
        <rFont val="Gill Sans MT"/>
        <family val="2"/>
      </rPr>
      <t xml:space="preserve"> - this indicates the cash you are generating from our core operating activities, so the higher this number, the better. Banks use this ratio to work our your ability to repay the debt.</t>
    </r>
  </si>
  <si>
    <r>
      <t>Creditors Days</t>
    </r>
    <r>
      <rPr>
        <sz val="10"/>
        <color indexed="8"/>
        <rFont val="Gill Sans MT"/>
        <family val="2"/>
      </rPr>
      <t xml:space="preserve"> - more days mean you are paying your creditors slower (you might be very good at negotiating good credit terms with your suppliers).</t>
    </r>
  </si>
  <si>
    <r>
      <t>Working Capital Days</t>
    </r>
    <r>
      <rPr>
        <sz val="10"/>
        <color indexed="8"/>
        <rFont val="Gill Sans MT"/>
        <family val="2"/>
      </rPr>
      <t xml:space="preserve"> - less days means that you are converting your working capital into sales faster (either selling your stock faster or your projects). It means you are more efficient. More sales, all things being equal, lowers the number of working capital days.</t>
    </r>
  </si>
  <si>
    <t>Your Impact of One</t>
  </si>
  <si>
    <t>Net Cash Flow</t>
  </si>
  <si>
    <t>Opening balance start of 2018</t>
  </si>
  <si>
    <t>Impact on EBIT</t>
  </si>
  <si>
    <t>day</t>
  </si>
  <si>
    <t>The Impact of One</t>
  </si>
  <si>
    <t>Your adjusted position end of 2018</t>
  </si>
  <si>
    <t>please change days or % here</t>
  </si>
  <si>
    <t>Impact on Cash Flow</t>
  </si>
  <si>
    <t xml:space="preserve">Your Working Capital </t>
  </si>
  <si>
    <t xml:space="preserve">Your Profitability </t>
  </si>
  <si>
    <t xml:space="preserve">Your Financial Returns </t>
  </si>
  <si>
    <t xml:space="preserve">Your Cash Flow/Funding </t>
  </si>
  <si>
    <t>Glossary</t>
  </si>
  <si>
    <r>
      <t xml:space="preserve">Debtors Days </t>
    </r>
    <r>
      <rPr>
        <sz val="10"/>
        <color indexed="8"/>
        <rFont val="Gill Sans MT"/>
        <family val="2"/>
      </rPr>
      <t>- the lower the number of days, the faster your clients are paying.</t>
    </r>
  </si>
  <si>
    <r>
      <t xml:space="preserve">Inventory Days </t>
    </r>
    <r>
      <rPr>
        <sz val="10"/>
        <color indexed="8"/>
        <rFont val="Gill Sans MT"/>
        <family val="2"/>
      </rPr>
      <t>- less days mean you are very efficient at completing projects or selling the stock from the day you buy them.</t>
    </r>
  </si>
  <si>
    <r>
      <t>Marginal Cash flow</t>
    </r>
    <r>
      <rPr>
        <sz val="10"/>
        <color indexed="8"/>
        <rFont val="Gill Sans MT"/>
        <family val="2"/>
      </rPr>
      <t xml:space="preserve"> - this ratio tells you how much cash is left for overheads and profit, after you have covered your direct costs. Negative marginal cash flow means that you are carrying more Stock/WIP or you are collecting slower. In this case more sales will lead to less profit.</t>
    </r>
  </si>
  <si>
    <t>Your Working Capital Metrics</t>
  </si>
  <si>
    <t>Confidential</t>
  </si>
  <si>
    <t>Your Returns Metrics</t>
  </si>
  <si>
    <t>Your Cash_Funding Metrics</t>
  </si>
  <si>
    <r>
      <t>Return on Capital</t>
    </r>
    <r>
      <rPr>
        <sz val="10"/>
        <color indexed="8"/>
        <rFont val="Gill Sans MT"/>
        <family val="2"/>
      </rPr>
      <t xml:space="preserve"> - a higher ratio is more favourable because it means you are generating more money with the money invested. Your returns should always be higher than the rate at which you are borrowing to fund your assets. If you borrow at 10 percent and can only achieve a return of 5 percent, then you are losing money.</t>
    </r>
  </si>
  <si>
    <t>Services</t>
  </si>
  <si>
    <t>WIP Days</t>
  </si>
  <si>
    <t>WIP</t>
  </si>
  <si>
    <t>Process</t>
  </si>
  <si>
    <t>Project closed</t>
  </si>
  <si>
    <t>Project completed</t>
  </si>
  <si>
    <t>Creditors paid</t>
  </si>
  <si>
    <t>Cash banked</t>
  </si>
  <si>
    <t>Unbilled charges days</t>
  </si>
  <si>
    <t>on day</t>
  </si>
  <si>
    <t>Your business cash cycle (days)</t>
  </si>
  <si>
    <t>The impact adjustments of 1% and 1day are making on your cash flow</t>
  </si>
  <si>
    <r>
      <t>Net Cash Flow</t>
    </r>
    <r>
      <rPr>
        <sz val="10"/>
        <color indexed="8"/>
        <rFont val="Gill Sans MT"/>
        <family val="2"/>
      </rPr>
      <t xml:space="preserve"> - you should be aiming for a positive change here, as this means that you are generating more cash.</t>
    </r>
  </si>
  <si>
    <t>COGS Growth %</t>
  </si>
  <si>
    <t>Overheads Growth %</t>
  </si>
  <si>
    <t>Prepared for [Company's name Services Only]</t>
  </si>
  <si>
    <t>Business Value Indicator</t>
  </si>
  <si>
    <t>Current Business Value Indicator</t>
  </si>
  <si>
    <t>Weighted Average EBITDA</t>
  </si>
  <si>
    <t>Expected Buisness Value</t>
  </si>
  <si>
    <t>EBITDA Multiple</t>
  </si>
  <si>
    <t>EBITDA Basic Valuation</t>
  </si>
  <si>
    <t>Less total debt</t>
  </si>
  <si>
    <t>Equity Valuation</t>
  </si>
  <si>
    <t>Actual Equity</t>
  </si>
  <si>
    <t>Your Value Improvement</t>
  </si>
  <si>
    <t>Your Impact of One Value Uplift</t>
  </si>
  <si>
    <t>Profit Impact on Valuation</t>
  </si>
  <si>
    <t>Cash Impact on Valuation</t>
  </si>
  <si>
    <t>Your Impact of One value uplift</t>
  </si>
  <si>
    <t>Your Business Value Improvement</t>
  </si>
  <si>
    <t>Your Enhanced Value Indicator</t>
  </si>
  <si>
    <t xml:space="preserve">If you increase your revenue by </t>
  </si>
  <si>
    <t xml:space="preserve">The gross margin wil be </t>
  </si>
  <si>
    <t>Your EBIT will be</t>
  </si>
  <si>
    <t xml:space="preserve">Your retained profit will be </t>
  </si>
  <si>
    <t>Less</t>
  </si>
  <si>
    <t>CoGS</t>
  </si>
  <si>
    <t>Other inc/exp</t>
  </si>
  <si>
    <t>Interest</t>
  </si>
  <si>
    <t>Tax</t>
  </si>
  <si>
    <t>Dividend</t>
  </si>
  <si>
    <t>You will need Working Capital of</t>
  </si>
  <si>
    <t>Your surplus/shortfall will be</t>
  </si>
  <si>
    <t>Typically banks lend 2x - 2.5x EBITDA</t>
  </si>
  <si>
    <t>Reduction in WIP days</t>
  </si>
  <si>
    <t>YE2016</t>
  </si>
  <si>
    <t>YE 2018</t>
  </si>
  <si>
    <t>Page 10 of 13</t>
  </si>
  <si>
    <t>Page 9 of 13</t>
  </si>
  <si>
    <t>Page 7 of 13</t>
  </si>
  <si>
    <t>Page 8 of 13</t>
  </si>
  <si>
    <t>Page 5 of 13</t>
  </si>
  <si>
    <t>Page 6 of 13</t>
  </si>
  <si>
    <t>[DD/MM/YY]</t>
  </si>
  <si>
    <t>P&amp;L</t>
  </si>
  <si>
    <t>Your Sustainable Growth Indicator</t>
  </si>
  <si>
    <t>Trade Debtors</t>
  </si>
  <si>
    <t>Trade Creditors</t>
  </si>
  <si>
    <t>To use this tool monthly, input MTD rolling 12 months numbers. To use this tool quarterly, input QTD rolling 12 months numbers.</t>
  </si>
  <si>
    <t xml:space="preserve">Note: This version of the tool is suitable for services industry only. For all other businesses except services, pelase use a different version. </t>
  </si>
  <si>
    <t>Bank Loans - current</t>
  </si>
  <si>
    <r>
      <t xml:space="preserve">HOW TO USE: Replace the yellow shaded values in the </t>
    </r>
    <r>
      <rPr>
        <b/>
        <sz val="10"/>
        <color theme="1"/>
        <rFont val="Gill Sans MT"/>
        <family val="2"/>
      </rPr>
      <t>Your numbers</t>
    </r>
    <r>
      <rPr>
        <sz val="10"/>
        <color theme="1"/>
        <rFont val="Gill Sans MT"/>
        <family val="2"/>
      </rPr>
      <t xml:space="preserve"> table below with your own numbers from your Financial Statements. When you are finished go to the next tabs to see the summary results. </t>
    </r>
  </si>
  <si>
    <t xml:space="preserve">HOW TO USE: Review the numbers below to see which multipliers impact your cash flow and profit most (the numbers are set at1% and 1 day as default). Replace the values in the yellow shaded values with the % change or days change in your multipliers to see how that is affecting your cash flow and profit during the next 12 months period, starting from today.  See how your decisions affect your cash flow and profit. Notice how your cash flow movements compare to profit movements for each multiplier. </t>
  </si>
  <si>
    <t>Gross Profit</t>
  </si>
  <si>
    <t>EBIT (earning before interest and tax)</t>
  </si>
  <si>
    <t>Your Money Multiplier for CEOs</t>
  </si>
  <si>
    <t xml:space="preserve">Your Money Multiplier for CEOs </t>
  </si>
  <si>
    <t>My Money Multiplier for CEOs</t>
  </si>
  <si>
    <t>© 2018-9 BMIM Cash Flow. All rights reserved.</t>
  </si>
  <si>
    <t>Your Money for Growth</t>
  </si>
</sst>
</file>

<file path=xl/styles.xml><?xml version="1.0" encoding="utf-8"?>
<styleSheet xmlns="http://schemas.openxmlformats.org/spreadsheetml/2006/main">
  <numFmts count="3">
    <numFmt numFmtId="44" formatCode="_-&quot;£&quot;* #,##0.00_-;\-&quot;£&quot;* #,##0.00_-;_-&quot;£&quot;* &quot;-&quot;??_-;_-@_-"/>
    <numFmt numFmtId="164" formatCode="&quot;£&quot;#,##0"/>
    <numFmt numFmtId="165" formatCode="&quot;£&quot;#,##0.00"/>
  </numFmts>
  <fonts count="34">
    <font>
      <sz val="11"/>
      <color theme="1"/>
      <name val="Calibri"/>
      <family val="2"/>
      <scheme val="minor"/>
    </font>
    <font>
      <b/>
      <sz val="10"/>
      <name val="Gill Sans MT"/>
      <family val="2"/>
    </font>
    <font>
      <sz val="10"/>
      <name val="Gill Sans MT"/>
      <family val="2"/>
    </font>
    <font>
      <sz val="10"/>
      <color indexed="8"/>
      <name val="Gill Sans MT"/>
      <family val="2"/>
    </font>
    <font>
      <b/>
      <sz val="15"/>
      <name val="Gill Sans MT"/>
      <family val="2"/>
    </font>
    <font>
      <b/>
      <sz val="12"/>
      <name val="Gill Sans MT"/>
      <family val="2"/>
    </font>
    <font>
      <sz val="9"/>
      <color indexed="81"/>
      <name val="Tahoma"/>
      <family val="2"/>
      <charset val="204"/>
    </font>
    <font>
      <b/>
      <sz val="9"/>
      <color indexed="81"/>
      <name val="Tahoma"/>
      <family val="2"/>
      <charset val="204"/>
    </font>
    <font>
      <b/>
      <sz val="11"/>
      <color theme="1"/>
      <name val="Calibri"/>
      <family val="2"/>
      <scheme val="minor"/>
    </font>
    <font>
      <sz val="10"/>
      <color theme="1"/>
      <name val="Gill Sans MT"/>
      <family val="2"/>
    </font>
    <font>
      <b/>
      <sz val="10"/>
      <color theme="1"/>
      <name val="Gill Sans MT"/>
      <family val="2"/>
    </font>
    <font>
      <i/>
      <sz val="8"/>
      <color rgb="FFC61B66"/>
      <name val="Gill Sans MT"/>
      <family val="2"/>
    </font>
    <font>
      <b/>
      <sz val="15"/>
      <color rgb="FFC61B66"/>
      <name val="Gill Sans MT"/>
      <family val="2"/>
    </font>
    <font>
      <sz val="12"/>
      <color theme="1"/>
      <name val="Gill Sans MT"/>
      <family val="2"/>
    </font>
    <font>
      <sz val="10"/>
      <color theme="0"/>
      <name val="Gill Sans MT"/>
      <family val="2"/>
    </font>
    <font>
      <b/>
      <sz val="10"/>
      <color theme="0"/>
      <name val="Gill Sans MT"/>
      <family val="2"/>
    </font>
    <font>
      <b/>
      <sz val="10"/>
      <color rgb="FFC61B66"/>
      <name val="Gill Sans MT"/>
      <family val="2"/>
    </font>
    <font>
      <b/>
      <sz val="12"/>
      <color rgb="FFC61B66"/>
      <name val="Gill Sans MT"/>
      <family val="2"/>
    </font>
    <font>
      <b/>
      <sz val="12"/>
      <color theme="1"/>
      <name val="Gill Sans MT"/>
      <family val="2"/>
    </font>
    <font>
      <sz val="11"/>
      <color theme="1"/>
      <name val="Gill Sans MT"/>
      <family val="2"/>
    </font>
    <font>
      <sz val="10"/>
      <color theme="1"/>
      <name val="Calibri"/>
      <family val="2"/>
      <scheme val="minor"/>
    </font>
    <font>
      <sz val="10"/>
      <color rgb="FF000000"/>
      <name val="Gill Sans MT"/>
      <family val="2"/>
    </font>
    <font>
      <b/>
      <sz val="10"/>
      <color theme="1"/>
      <name val="Calibri"/>
      <family val="2"/>
      <scheme val="minor"/>
    </font>
    <font>
      <b/>
      <sz val="12"/>
      <color rgb="FFC61B66"/>
      <name val="Calibri"/>
      <family val="2"/>
      <scheme val="minor"/>
    </font>
    <font>
      <b/>
      <sz val="11"/>
      <color theme="1"/>
      <name val="Gill Sans MT"/>
      <family val="2"/>
    </font>
    <font>
      <b/>
      <sz val="15"/>
      <color theme="9" tint="-0.249977111117893"/>
      <name val="Gill Sans MT"/>
      <family val="2"/>
    </font>
    <font>
      <sz val="15"/>
      <color theme="1"/>
      <name val="Calibri"/>
      <family val="2"/>
      <scheme val="minor"/>
    </font>
    <font>
      <b/>
      <sz val="12"/>
      <name val="Calibri"/>
      <family val="2"/>
      <scheme val="minor"/>
    </font>
    <font>
      <sz val="11"/>
      <name val="Calibri"/>
      <family val="2"/>
      <scheme val="minor"/>
    </font>
    <font>
      <b/>
      <sz val="12"/>
      <color theme="1"/>
      <name val="Calibri"/>
      <family val="2"/>
      <scheme val="minor"/>
    </font>
    <font>
      <b/>
      <sz val="11"/>
      <name val="Calibri"/>
      <family val="2"/>
      <scheme val="minor"/>
    </font>
    <font>
      <sz val="9"/>
      <color indexed="81"/>
      <name val="Tahoma"/>
      <family val="2"/>
    </font>
    <font>
      <sz val="9"/>
      <color indexed="81"/>
      <name val="Tahoma"/>
      <charset val="1"/>
    </font>
    <font>
      <b/>
      <sz val="9"/>
      <color indexed="81"/>
      <name val="Tahoma"/>
      <charset val="1"/>
    </font>
  </fonts>
  <fills count="7">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FFFFCC"/>
        <bgColor indexed="64"/>
      </patternFill>
    </fill>
  </fills>
  <borders count="33">
    <border>
      <left/>
      <right/>
      <top/>
      <bottom/>
      <diagonal/>
    </border>
    <border>
      <left/>
      <right/>
      <top/>
      <bottom style="thin">
        <color indexed="64"/>
      </bottom>
      <diagonal/>
    </border>
    <border>
      <left/>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medium">
        <color theme="0" tint="-0.24994659260841701"/>
      </bottom>
      <diagonal/>
    </border>
    <border>
      <left/>
      <right/>
      <top style="medium">
        <color theme="0" tint="-0.24994659260841701"/>
      </top>
      <bottom style="medium">
        <color theme="0" tint="-0.24994659260841701"/>
      </bottom>
      <diagonal/>
    </border>
    <border>
      <left/>
      <right/>
      <top style="medium">
        <color theme="0" tint="-0.24994659260841701"/>
      </top>
      <bottom/>
      <diagonal/>
    </border>
    <border>
      <left/>
      <right/>
      <top/>
      <bottom style="thin">
        <color theme="0" tint="-0.24994659260841701"/>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medium">
        <color theme="0" tint="-0.24994659260841701"/>
      </bottom>
      <diagonal/>
    </border>
    <border>
      <left style="medium">
        <color rgb="FFC61B66"/>
      </left>
      <right/>
      <top/>
      <bottom/>
      <diagonal/>
    </border>
    <border>
      <left/>
      <right style="medium">
        <color rgb="FFC61B66"/>
      </right>
      <top/>
      <bottom/>
      <diagonal/>
    </border>
    <border>
      <left style="medium">
        <color rgb="FFC61B66"/>
      </left>
      <right/>
      <top style="medium">
        <color rgb="FFC61B66"/>
      </top>
      <bottom/>
      <diagonal/>
    </border>
    <border>
      <left/>
      <right style="medium">
        <color rgb="FFC61B66"/>
      </right>
      <top style="medium">
        <color rgb="FFC61B66"/>
      </top>
      <bottom/>
      <diagonal/>
    </border>
    <border>
      <left style="medium">
        <color rgb="FFC61B66"/>
      </left>
      <right/>
      <top/>
      <bottom style="medium">
        <color rgb="FFC61B66"/>
      </bottom>
      <diagonal/>
    </border>
    <border>
      <left/>
      <right style="medium">
        <color rgb="FFC61B66"/>
      </right>
      <top/>
      <bottom style="medium">
        <color rgb="FFC61B66"/>
      </bottom>
      <diagonal/>
    </border>
    <border>
      <left/>
      <right style="thin">
        <color theme="0" tint="-0.24994659260841701"/>
      </right>
      <top/>
      <bottom style="thin">
        <color theme="0" tint="-0.24994659260841701"/>
      </bottom>
      <diagonal/>
    </border>
    <border>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top/>
      <bottom style="thin">
        <color theme="0" tint="-0.24994659260841701"/>
      </bottom>
      <diagonal/>
    </border>
    <border>
      <left style="thin">
        <color theme="0" tint="-0.24994659260841701"/>
      </left>
      <right/>
      <top/>
      <bottom/>
      <diagonal/>
    </border>
  </borders>
  <cellStyleXfs count="1">
    <xf numFmtId="0" fontId="0" fillId="0" borderId="0"/>
  </cellStyleXfs>
  <cellXfs count="270">
    <xf numFmtId="0" fontId="0" fillId="0" borderId="0" xfId="0"/>
    <xf numFmtId="0" fontId="11" fillId="0" borderId="0" xfId="0" applyFont="1" applyAlignment="1" applyProtection="1">
      <alignment wrapText="1"/>
    </xf>
    <xf numFmtId="0" fontId="9" fillId="0" borderId="0" xfId="0" applyFont="1" applyBorder="1" applyAlignment="1" applyProtection="1">
      <alignment horizontal="center" wrapText="1"/>
    </xf>
    <xf numFmtId="0" fontId="9" fillId="0" borderId="0" xfId="0" applyFont="1" applyBorder="1" applyAlignment="1" applyProtection="1">
      <alignment wrapText="1"/>
    </xf>
    <xf numFmtId="0" fontId="10" fillId="2" borderId="0" xfId="0" applyFont="1" applyFill="1" applyProtection="1"/>
    <xf numFmtId="0" fontId="9" fillId="0" borderId="0" xfId="0" applyFont="1" applyProtection="1"/>
    <xf numFmtId="0" fontId="9" fillId="0" borderId="1" xfId="0" applyFont="1" applyBorder="1" applyProtection="1"/>
    <xf numFmtId="0" fontId="9" fillId="0" borderId="2" xfId="0" applyFont="1" applyBorder="1" applyProtection="1"/>
    <xf numFmtId="0" fontId="9" fillId="2" borderId="0" xfId="0" applyFont="1" applyFill="1" applyProtection="1"/>
    <xf numFmtId="0" fontId="9" fillId="0" borderId="0" xfId="0" applyFont="1" applyBorder="1" applyProtection="1"/>
    <xf numFmtId="0" fontId="9" fillId="3" borderId="0" xfId="0" applyFont="1" applyFill="1" applyBorder="1" applyProtection="1"/>
    <xf numFmtId="164" fontId="9" fillId="0" borderId="1" xfId="0" applyNumberFormat="1" applyFont="1" applyBorder="1" applyProtection="1"/>
    <xf numFmtId="164" fontId="9" fillId="0" borderId="2" xfId="0" applyNumberFormat="1" applyFont="1" applyBorder="1" applyProtection="1"/>
    <xf numFmtId="164" fontId="9" fillId="0" borderId="0" xfId="0" applyNumberFormat="1" applyFont="1" applyProtection="1"/>
    <xf numFmtId="0" fontId="10" fillId="2" borderId="3" xfId="0" applyFont="1" applyFill="1" applyBorder="1" applyAlignment="1" applyProtection="1">
      <alignment horizontal="right" wrapText="1"/>
    </xf>
    <xf numFmtId="0" fontId="2" fillId="0" borderId="0" xfId="0" applyFont="1" applyProtection="1"/>
    <xf numFmtId="0" fontId="12" fillId="0" borderId="0" xfId="0" applyFont="1" applyAlignment="1" applyProtection="1">
      <alignment horizontal="center"/>
    </xf>
    <xf numFmtId="0" fontId="2" fillId="0" borderId="0" xfId="0" applyFont="1" applyBorder="1" applyProtection="1"/>
    <xf numFmtId="0" fontId="10" fillId="2" borderId="4" xfId="0" applyFont="1" applyFill="1" applyBorder="1" applyProtection="1"/>
    <xf numFmtId="0" fontId="1" fillId="0" borderId="0" xfId="0" applyFont="1" applyProtection="1"/>
    <xf numFmtId="0" fontId="1" fillId="0" borderId="0" xfId="0" applyFont="1" applyBorder="1" applyProtection="1"/>
    <xf numFmtId="0" fontId="10" fillId="0" borderId="5" xfId="0" applyFont="1" applyBorder="1" applyProtection="1"/>
    <xf numFmtId="2" fontId="9" fillId="0" borderId="2" xfId="0" applyNumberFormat="1" applyFont="1" applyBorder="1" applyProtection="1"/>
    <xf numFmtId="1" fontId="2" fillId="0" borderId="0" xfId="0" applyNumberFormat="1" applyFont="1" applyBorder="1" applyProtection="1"/>
    <xf numFmtId="2" fontId="2" fillId="0" borderId="0" xfId="0" applyNumberFormat="1" applyFont="1" applyProtection="1"/>
    <xf numFmtId="10" fontId="9" fillId="0" borderId="2" xfId="0" applyNumberFormat="1" applyFont="1" applyBorder="1" applyProtection="1"/>
    <xf numFmtId="0" fontId="9" fillId="0" borderId="6" xfId="0" applyFont="1" applyBorder="1" applyProtection="1"/>
    <xf numFmtId="2" fontId="9" fillId="0" borderId="7" xfId="0" applyNumberFormat="1" applyFont="1" applyBorder="1" applyProtection="1"/>
    <xf numFmtId="10" fontId="9" fillId="0" borderId="8" xfId="0" applyNumberFormat="1" applyFont="1" applyBorder="1" applyProtection="1"/>
    <xf numFmtId="0" fontId="14" fillId="0" borderId="0" xfId="0" applyFont="1" applyProtection="1"/>
    <xf numFmtId="0" fontId="15" fillId="0" borderId="0" xfId="0" applyFont="1" applyAlignment="1" applyProtection="1">
      <alignment horizontal="center"/>
    </xf>
    <xf numFmtId="0" fontId="14" fillId="0" borderId="0" xfId="0" applyFont="1" applyBorder="1" applyProtection="1"/>
    <xf numFmtId="1" fontId="14" fillId="0" borderId="0" xfId="0" applyNumberFormat="1" applyFont="1" applyProtection="1"/>
    <xf numFmtId="10" fontId="9" fillId="4" borderId="0" xfId="0" applyNumberFormat="1" applyFont="1" applyFill="1" applyBorder="1" applyProtection="1"/>
    <xf numFmtId="0" fontId="16" fillId="0" borderId="0" xfId="0" applyFont="1" applyBorder="1" applyAlignment="1" applyProtection="1">
      <alignment horizontal="center" wrapText="1"/>
    </xf>
    <xf numFmtId="0" fontId="9" fillId="0" borderId="0" xfId="0" applyFont="1" applyBorder="1" applyAlignment="1" applyProtection="1"/>
    <xf numFmtId="0" fontId="17" fillId="0" borderId="0" xfId="0" applyFont="1" applyFill="1" applyAlignment="1" applyProtection="1">
      <alignment horizontal="center"/>
    </xf>
    <xf numFmtId="0" fontId="5" fillId="0" borderId="0" xfId="0" applyFont="1" applyFill="1" applyAlignment="1" applyProtection="1">
      <alignment horizontal="right"/>
    </xf>
    <xf numFmtId="10" fontId="17" fillId="0" borderId="0" xfId="0" applyNumberFormat="1" applyFont="1" applyFill="1" applyAlignment="1" applyProtection="1">
      <alignment horizontal="center"/>
    </xf>
    <xf numFmtId="0" fontId="1" fillId="0" borderId="0" xfId="0" applyFont="1" applyFill="1" applyAlignment="1" applyProtection="1">
      <alignment horizontal="right"/>
    </xf>
    <xf numFmtId="10" fontId="1" fillId="0" borderId="0" xfId="0" applyNumberFormat="1" applyFont="1" applyFill="1" applyAlignment="1" applyProtection="1">
      <alignment horizontal="center"/>
    </xf>
    <xf numFmtId="10" fontId="5" fillId="0" borderId="0" xfId="0" applyNumberFormat="1" applyFont="1" applyFill="1" applyAlignment="1" applyProtection="1">
      <alignment horizontal="center"/>
    </xf>
    <xf numFmtId="0" fontId="10" fillId="2" borderId="9" xfId="0" applyFont="1" applyFill="1" applyBorder="1" applyAlignment="1" applyProtection="1">
      <alignment horizontal="right"/>
    </xf>
    <xf numFmtId="0" fontId="10" fillId="0" borderId="10" xfId="0" applyFont="1" applyBorder="1" applyProtection="1"/>
    <xf numFmtId="0" fontId="10" fillId="0" borderId="10" xfId="0" applyFont="1" applyBorder="1" applyAlignment="1" applyProtection="1">
      <alignment horizontal="center"/>
    </xf>
    <xf numFmtId="0" fontId="10" fillId="2" borderId="1" xfId="0" applyFont="1" applyFill="1" applyBorder="1" applyProtection="1"/>
    <xf numFmtId="0" fontId="9" fillId="0" borderId="0" xfId="0" applyFont="1" applyAlignment="1" applyProtection="1">
      <alignment horizontal="center"/>
    </xf>
    <xf numFmtId="0" fontId="9" fillId="0" borderId="0" xfId="0" applyFont="1" applyAlignment="1" applyProtection="1">
      <alignment horizontal="right"/>
    </xf>
    <xf numFmtId="2" fontId="9" fillId="0" borderId="0" xfId="0" applyNumberFormat="1" applyFont="1" applyBorder="1" applyProtection="1"/>
    <xf numFmtId="10" fontId="9" fillId="0" borderId="0" xfId="0" applyNumberFormat="1" applyFont="1" applyBorder="1" applyProtection="1"/>
    <xf numFmtId="0" fontId="1" fillId="2" borderId="9" xfId="0" applyFont="1" applyFill="1" applyBorder="1" applyAlignment="1" applyProtection="1">
      <alignment horizontal="right"/>
    </xf>
    <xf numFmtId="10" fontId="1" fillId="0" borderId="11" xfId="0" applyNumberFormat="1" applyFont="1" applyBorder="1" applyProtection="1"/>
    <xf numFmtId="164" fontId="9" fillId="4" borderId="0" xfId="0" applyNumberFormat="1" applyFont="1" applyFill="1" applyBorder="1" applyAlignment="1" applyProtection="1">
      <alignment horizontal="right"/>
    </xf>
    <xf numFmtId="164" fontId="9" fillId="4" borderId="0" xfId="0" applyNumberFormat="1" applyFont="1" applyFill="1" applyAlignment="1" applyProtection="1">
      <alignment horizontal="right"/>
    </xf>
    <xf numFmtId="164" fontId="10" fillId="2" borderId="1" xfId="0" applyNumberFormat="1" applyFont="1" applyFill="1" applyBorder="1" applyAlignment="1" applyProtection="1">
      <alignment horizontal="right"/>
    </xf>
    <xf numFmtId="164" fontId="9" fillId="0" borderId="0" xfId="0" applyNumberFormat="1" applyFont="1" applyAlignment="1" applyProtection="1">
      <alignment horizontal="right"/>
    </xf>
    <xf numFmtId="0" fontId="18" fillId="0" borderId="0" xfId="0" applyFont="1" applyProtection="1"/>
    <xf numFmtId="10" fontId="10" fillId="4" borderId="12" xfId="0" applyNumberFormat="1" applyFont="1" applyFill="1" applyBorder="1" applyProtection="1"/>
    <xf numFmtId="10" fontId="10" fillId="0" borderId="12" xfId="0" applyNumberFormat="1" applyFont="1" applyBorder="1" applyProtection="1"/>
    <xf numFmtId="164" fontId="9" fillId="0" borderId="10" xfId="0" applyNumberFormat="1" applyFont="1" applyBorder="1" applyProtection="1"/>
    <xf numFmtId="0" fontId="19" fillId="0" borderId="0" xfId="0" applyFont="1" applyAlignment="1" applyProtection="1">
      <alignment wrapText="1"/>
    </xf>
    <xf numFmtId="0" fontId="10" fillId="0" borderId="14" xfId="0" applyFont="1" applyBorder="1" applyAlignment="1" applyProtection="1"/>
    <xf numFmtId="0" fontId="9" fillId="0" borderId="0" xfId="0" applyFont="1" applyAlignment="1" applyProtection="1"/>
    <xf numFmtId="0" fontId="9" fillId="0" borderId="15" xfId="0" applyFont="1" applyBorder="1" applyAlignment="1" applyProtection="1"/>
    <xf numFmtId="0" fontId="9" fillId="0" borderId="15" xfId="0" applyFont="1" applyBorder="1" applyAlignment="1" applyProtection="1">
      <alignment vertical="center" wrapText="1"/>
    </xf>
    <xf numFmtId="0" fontId="9" fillId="0" borderId="16" xfId="0" applyFont="1" applyBorder="1" applyAlignment="1" applyProtection="1"/>
    <xf numFmtId="0" fontId="9" fillId="3" borderId="17" xfId="0" applyFont="1" applyFill="1" applyBorder="1" applyAlignment="1" applyProtection="1"/>
    <xf numFmtId="10" fontId="10" fillId="3" borderId="17" xfId="0" applyNumberFormat="1" applyFont="1" applyFill="1" applyBorder="1" applyAlignment="1" applyProtection="1"/>
    <xf numFmtId="2" fontId="10" fillId="3" borderId="17" xfId="0" applyNumberFormat="1" applyFont="1" applyFill="1" applyBorder="1" applyProtection="1"/>
    <xf numFmtId="164" fontId="10" fillId="0" borderId="18" xfId="0" applyNumberFormat="1" applyFont="1" applyBorder="1" applyAlignment="1" applyProtection="1"/>
    <xf numFmtId="0" fontId="9" fillId="0" borderId="17" xfId="0" applyFont="1" applyBorder="1" applyAlignment="1" applyProtection="1"/>
    <xf numFmtId="10" fontId="10" fillId="0" borderId="19" xfId="0" applyNumberFormat="1" applyFont="1" applyBorder="1" applyAlignment="1" applyProtection="1"/>
    <xf numFmtId="0" fontId="9" fillId="0" borderId="19" xfId="0" applyFont="1" applyBorder="1" applyAlignment="1" applyProtection="1"/>
    <xf numFmtId="2" fontId="10" fillId="0" borderId="19" xfId="0" applyNumberFormat="1" applyFont="1" applyBorder="1" applyProtection="1"/>
    <xf numFmtId="0" fontId="9" fillId="3" borderId="19" xfId="0" applyFont="1" applyFill="1" applyBorder="1" applyAlignment="1" applyProtection="1"/>
    <xf numFmtId="2" fontId="10" fillId="3" borderId="19" xfId="0" applyNumberFormat="1" applyFont="1" applyFill="1" applyBorder="1" applyProtection="1"/>
    <xf numFmtId="0" fontId="9" fillId="0" borderId="20" xfId="0" applyFont="1" applyBorder="1" applyAlignment="1" applyProtection="1"/>
    <xf numFmtId="0" fontId="9" fillId="0" borderId="20" xfId="0" applyFont="1" applyBorder="1" applyProtection="1"/>
    <xf numFmtId="0" fontId="10" fillId="4" borderId="0" xfId="0" applyFont="1" applyFill="1" applyBorder="1" applyAlignment="1" applyProtection="1"/>
    <xf numFmtId="0" fontId="20" fillId="0" borderId="0" xfId="0" applyFont="1" applyAlignment="1" applyProtection="1"/>
    <xf numFmtId="0" fontId="10" fillId="0" borderId="0" xfId="0" applyFont="1" applyAlignment="1" applyProtection="1">
      <alignment horizontal="right"/>
    </xf>
    <xf numFmtId="164" fontId="10" fillId="0" borderId="18" xfId="0" applyNumberFormat="1" applyFont="1" applyBorder="1" applyProtection="1"/>
    <xf numFmtId="9" fontId="9" fillId="0" borderId="0" xfId="0" applyNumberFormat="1" applyFont="1" applyProtection="1"/>
    <xf numFmtId="0" fontId="2" fillId="0" borderId="0" xfId="0" applyFont="1" applyFill="1" applyBorder="1" applyAlignment="1" applyProtection="1">
      <alignment horizontal="left" wrapText="1"/>
    </xf>
    <xf numFmtId="0" fontId="16" fillId="0" borderId="0" xfId="0" applyFont="1" applyFill="1" applyBorder="1" applyAlignment="1" applyProtection="1">
      <alignment horizontal="center"/>
    </xf>
    <xf numFmtId="0" fontId="16" fillId="0" borderId="0" xfId="0" applyFont="1" applyFill="1" applyAlignment="1" applyProtection="1">
      <alignment horizontal="center"/>
    </xf>
    <xf numFmtId="9" fontId="2" fillId="0" borderId="0" xfId="0" applyNumberFormat="1" applyFont="1" applyFill="1" applyAlignment="1" applyProtection="1">
      <alignment horizontal="right"/>
    </xf>
    <xf numFmtId="9" fontId="9" fillId="0" borderId="0" xfId="0" applyNumberFormat="1" applyFont="1" applyAlignment="1" applyProtection="1"/>
    <xf numFmtId="1" fontId="9" fillId="0" borderId="0" xfId="0" applyNumberFormat="1" applyFont="1" applyAlignment="1" applyProtection="1"/>
    <xf numFmtId="0" fontId="9" fillId="0" borderId="14" xfId="0" applyFont="1" applyBorder="1" applyAlignment="1" applyProtection="1"/>
    <xf numFmtId="0" fontId="9" fillId="0" borderId="14" xfId="0" applyFont="1" applyBorder="1" applyProtection="1"/>
    <xf numFmtId="0" fontId="21" fillId="0" borderId="0" xfId="0" applyFont="1" applyAlignment="1" applyProtection="1">
      <alignment horizontal="center"/>
    </xf>
    <xf numFmtId="0" fontId="10" fillId="0" borderId="16" xfId="0" applyFont="1" applyBorder="1" applyAlignment="1" applyProtection="1">
      <alignment vertical="center"/>
    </xf>
    <xf numFmtId="0" fontId="22" fillId="0" borderId="16" xfId="0" applyFont="1" applyBorder="1" applyAlignment="1" applyProtection="1">
      <alignment vertical="center"/>
    </xf>
    <xf numFmtId="164" fontId="22" fillId="0" borderId="16" xfId="0" applyNumberFormat="1" applyFont="1" applyBorder="1" applyAlignment="1" applyProtection="1"/>
    <xf numFmtId="0" fontId="20" fillId="0" borderId="14" xfId="0" applyFont="1" applyBorder="1" applyAlignment="1" applyProtection="1">
      <alignment vertical="center"/>
    </xf>
    <xf numFmtId="0" fontId="20" fillId="0" borderId="14" xfId="0" applyFont="1" applyBorder="1" applyAlignment="1" applyProtection="1"/>
    <xf numFmtId="0" fontId="10" fillId="0" borderId="13" xfId="0" applyFont="1" applyBorder="1" applyProtection="1"/>
    <xf numFmtId="10" fontId="10" fillId="4" borderId="11" xfId="0" applyNumberFormat="1" applyFont="1" applyFill="1" applyBorder="1" applyProtection="1"/>
    <xf numFmtId="0" fontId="9" fillId="0" borderId="5" xfId="0" applyFont="1" applyBorder="1" applyProtection="1"/>
    <xf numFmtId="10" fontId="9" fillId="0" borderId="12" xfId="0" applyNumberFormat="1" applyFont="1" applyBorder="1" applyProtection="1"/>
    <xf numFmtId="0" fontId="10" fillId="0" borderId="6" xfId="0" applyFont="1" applyBorder="1" applyProtection="1"/>
    <xf numFmtId="10" fontId="9" fillId="0" borderId="7" xfId="0" applyNumberFormat="1" applyFont="1" applyBorder="1" applyProtection="1"/>
    <xf numFmtId="10" fontId="10" fillId="4" borderId="8" xfId="0" applyNumberFormat="1" applyFont="1" applyFill="1" applyBorder="1" applyProtection="1"/>
    <xf numFmtId="0" fontId="12" fillId="0" borderId="0" xfId="0" applyFont="1" applyBorder="1" applyAlignment="1" applyProtection="1">
      <alignment horizontal="center"/>
    </xf>
    <xf numFmtId="2" fontId="9" fillId="0" borderId="1" xfId="0" applyNumberFormat="1" applyFont="1" applyBorder="1" applyProtection="1"/>
    <xf numFmtId="10" fontId="9" fillId="0" borderId="0" xfId="0" applyNumberFormat="1" applyFont="1" applyProtection="1"/>
    <xf numFmtId="0" fontId="17" fillId="0" borderId="0" xfId="0" applyFont="1" applyAlignment="1" applyProtection="1">
      <alignment horizontal="center"/>
    </xf>
    <xf numFmtId="2" fontId="5" fillId="0" borderId="0" xfId="0" applyNumberFormat="1" applyFont="1" applyAlignment="1" applyProtection="1">
      <alignment horizontal="center"/>
    </xf>
    <xf numFmtId="0" fontId="23" fillId="0" borderId="0" xfId="0" applyFont="1" applyAlignment="1" applyProtection="1">
      <alignment horizontal="center"/>
    </xf>
    <xf numFmtId="0" fontId="0" fillId="0" borderId="0" xfId="0" applyAlignment="1" applyProtection="1"/>
    <xf numFmtId="0" fontId="10" fillId="0" borderId="0" xfId="0" applyFont="1" applyAlignment="1" applyProtection="1"/>
    <xf numFmtId="0" fontId="10" fillId="0" borderId="0" xfId="0" applyFont="1" applyAlignment="1" applyProtection="1">
      <alignment wrapText="1"/>
    </xf>
    <xf numFmtId="0" fontId="0" fillId="0" borderId="0" xfId="0" applyAlignment="1" applyProtection="1">
      <alignment wrapText="1"/>
    </xf>
    <xf numFmtId="0" fontId="10" fillId="2" borderId="3" xfId="0" applyFont="1" applyFill="1" applyBorder="1" applyAlignment="1" applyProtection="1">
      <alignment horizontal="center" wrapText="1"/>
    </xf>
    <xf numFmtId="0" fontId="0" fillId="0" borderId="0" xfId="0" applyFont="1" applyProtection="1"/>
    <xf numFmtId="0" fontId="8" fillId="0" borderId="0" xfId="0" applyFont="1" applyProtection="1"/>
    <xf numFmtId="0" fontId="0" fillId="0" borderId="0" xfId="0" applyProtection="1"/>
    <xf numFmtId="0" fontId="0" fillId="0" borderId="0" xfId="0" applyAlignment="1" applyProtection="1">
      <alignment horizontal="right"/>
    </xf>
    <xf numFmtId="0" fontId="8" fillId="0" borderId="0" xfId="0" applyFont="1" applyAlignment="1" applyProtection="1">
      <alignment horizontal="center"/>
    </xf>
    <xf numFmtId="1" fontId="9" fillId="0" borderId="0" xfId="0" applyNumberFormat="1" applyFont="1" applyProtection="1"/>
    <xf numFmtId="1" fontId="9" fillId="0" borderId="2" xfId="0" applyNumberFormat="1" applyFont="1" applyBorder="1" applyProtection="1"/>
    <xf numFmtId="1" fontId="9" fillId="0" borderId="1" xfId="0" applyNumberFormat="1" applyFont="1" applyBorder="1" applyProtection="1"/>
    <xf numFmtId="0" fontId="9" fillId="0" borderId="1" xfId="0" applyFont="1" applyBorder="1" applyAlignment="1" applyProtection="1">
      <alignment horizontal="right"/>
    </xf>
    <xf numFmtId="1" fontId="9" fillId="0" borderId="2" xfId="0" applyNumberFormat="1" applyFont="1" applyBorder="1" applyAlignment="1" applyProtection="1">
      <alignment horizontal="right"/>
    </xf>
    <xf numFmtId="0" fontId="10" fillId="2" borderId="0" xfId="0" applyFont="1" applyFill="1" applyAlignment="1" applyProtection="1">
      <alignment horizontal="right"/>
    </xf>
    <xf numFmtId="0" fontId="10" fillId="0" borderId="0" xfId="0" applyFont="1" applyProtection="1"/>
    <xf numFmtId="1" fontId="10" fillId="0" borderId="0" xfId="0" applyNumberFormat="1" applyFont="1" applyProtection="1"/>
    <xf numFmtId="10" fontId="10" fillId="3" borderId="19" xfId="0" applyNumberFormat="1" applyFont="1" applyFill="1" applyBorder="1" applyAlignment="1" applyProtection="1"/>
    <xf numFmtId="0" fontId="1" fillId="0" borderId="11" xfId="0" applyNumberFormat="1" applyFont="1" applyBorder="1" applyProtection="1"/>
    <xf numFmtId="0" fontId="12" fillId="0" borderId="0" xfId="0" applyFont="1" applyProtection="1"/>
    <xf numFmtId="0" fontId="16" fillId="0" borderId="0" xfId="0" applyFont="1" applyAlignment="1" applyProtection="1">
      <alignment horizontal="right"/>
    </xf>
    <xf numFmtId="0" fontId="16" fillId="0" borderId="0" xfId="0" applyFont="1" applyProtection="1"/>
    <xf numFmtId="0" fontId="1" fillId="5" borderId="0" xfId="0" applyFont="1" applyFill="1" applyProtection="1"/>
    <xf numFmtId="0" fontId="9" fillId="5" borderId="0" xfId="0" applyFont="1" applyFill="1" applyProtection="1"/>
    <xf numFmtId="164" fontId="9" fillId="5" borderId="0" xfId="0" applyNumberFormat="1" applyFont="1" applyFill="1" applyProtection="1"/>
    <xf numFmtId="0" fontId="0" fillId="5" borderId="0" xfId="0" applyFill="1" applyProtection="1"/>
    <xf numFmtId="0" fontId="9" fillId="4" borderId="1" xfId="0" applyFont="1" applyFill="1" applyBorder="1" applyProtection="1"/>
    <xf numFmtId="164" fontId="9" fillId="4" borderId="1" xfId="0" applyNumberFormat="1" applyFont="1" applyFill="1" applyBorder="1" applyProtection="1"/>
    <xf numFmtId="164" fontId="10" fillId="4" borderId="1" xfId="0" applyNumberFormat="1" applyFont="1" applyFill="1" applyBorder="1" applyProtection="1"/>
    <xf numFmtId="165" fontId="10" fillId="4" borderId="1" xfId="0" applyNumberFormat="1" applyFont="1" applyFill="1" applyBorder="1" applyProtection="1"/>
    <xf numFmtId="0" fontId="0" fillId="0" borderId="1" xfId="0" applyBorder="1" applyProtection="1"/>
    <xf numFmtId="0" fontId="9" fillId="4" borderId="0" xfId="0" applyFont="1" applyFill="1" applyProtection="1"/>
    <xf numFmtId="164" fontId="9" fillId="4" borderId="0" xfId="0" applyNumberFormat="1" applyFont="1" applyFill="1" applyProtection="1"/>
    <xf numFmtId="165" fontId="10" fillId="4" borderId="0" xfId="0" applyNumberFormat="1" applyFont="1" applyFill="1" applyProtection="1"/>
    <xf numFmtId="0" fontId="10" fillId="4" borderId="1" xfId="0" applyFont="1" applyFill="1" applyBorder="1" applyProtection="1"/>
    <xf numFmtId="3" fontId="10" fillId="4" borderId="1" xfId="0" applyNumberFormat="1" applyFont="1" applyFill="1" applyBorder="1" applyProtection="1"/>
    <xf numFmtId="0" fontId="10" fillId="4" borderId="0" xfId="0" applyFont="1" applyFill="1" applyProtection="1"/>
    <xf numFmtId="164" fontId="10" fillId="4" borderId="0" xfId="0" applyNumberFormat="1" applyFont="1" applyFill="1" applyProtection="1"/>
    <xf numFmtId="164" fontId="10" fillId="0" borderId="1" xfId="0" applyNumberFormat="1" applyFont="1" applyBorder="1" applyProtection="1"/>
    <xf numFmtId="165" fontId="9" fillId="4" borderId="0" xfId="0" applyNumberFormat="1" applyFont="1" applyFill="1" applyProtection="1"/>
    <xf numFmtId="0" fontId="12" fillId="0" borderId="1" xfId="0" applyFont="1" applyBorder="1" applyProtection="1"/>
    <xf numFmtId="0" fontId="10" fillId="0" borderId="1" xfId="0" applyFont="1" applyBorder="1" applyAlignment="1" applyProtection="1">
      <alignment horizontal="right" wrapText="1"/>
    </xf>
    <xf numFmtId="0" fontId="10" fillId="5" borderId="2" xfId="0" applyFont="1" applyFill="1" applyBorder="1" applyProtection="1"/>
    <xf numFmtId="0" fontId="9" fillId="5" borderId="2" xfId="0" applyFont="1" applyFill="1" applyBorder="1" applyProtection="1"/>
    <xf numFmtId="0" fontId="9" fillId="5" borderId="2" xfId="0" applyFont="1" applyFill="1" applyBorder="1" applyAlignment="1" applyProtection="1">
      <alignment horizontal="right" wrapText="1"/>
    </xf>
    <xf numFmtId="0" fontId="0" fillId="5" borderId="2" xfId="0" applyFill="1" applyBorder="1" applyProtection="1"/>
    <xf numFmtId="164" fontId="0" fillId="0" borderId="0" xfId="0" applyNumberFormat="1" applyProtection="1"/>
    <xf numFmtId="164" fontId="10" fillId="0" borderId="0" xfId="0" applyNumberFormat="1" applyFont="1" applyProtection="1"/>
    <xf numFmtId="0" fontId="10" fillId="4" borderId="0" xfId="0" applyFont="1" applyFill="1" applyBorder="1" applyProtection="1"/>
    <xf numFmtId="164" fontId="10" fillId="4" borderId="0" xfId="0" applyNumberFormat="1" applyFont="1" applyFill="1" applyBorder="1" applyProtection="1"/>
    <xf numFmtId="165" fontId="9" fillId="0" borderId="0" xfId="0" applyNumberFormat="1" applyFont="1" applyProtection="1"/>
    <xf numFmtId="0" fontId="2" fillId="5" borderId="1" xfId="0" applyFont="1" applyFill="1" applyBorder="1" applyProtection="1"/>
    <xf numFmtId="0" fontId="9" fillId="5" borderId="1" xfId="0" applyFont="1" applyFill="1" applyBorder="1" applyProtection="1"/>
    <xf numFmtId="164" fontId="9" fillId="5" borderId="1" xfId="0" applyNumberFormat="1" applyFont="1" applyFill="1" applyBorder="1" applyProtection="1"/>
    <xf numFmtId="0" fontId="0" fillId="5" borderId="1" xfId="0" applyFill="1" applyBorder="1" applyProtection="1"/>
    <xf numFmtId="0" fontId="9" fillId="4" borderId="0" xfId="0" applyFont="1" applyFill="1" applyBorder="1" applyProtection="1"/>
    <xf numFmtId="164" fontId="9" fillId="4" borderId="0" xfId="0" applyNumberFormat="1" applyFont="1" applyFill="1" applyBorder="1" applyProtection="1"/>
    <xf numFmtId="164" fontId="9" fillId="6" borderId="27" xfId="0" applyNumberFormat="1" applyFont="1" applyFill="1" applyBorder="1" applyProtection="1">
      <protection locked="0"/>
    </xf>
    <xf numFmtId="164" fontId="9" fillId="6" borderId="28" xfId="0" applyNumberFormat="1" applyFont="1" applyFill="1" applyBorder="1" applyProtection="1">
      <protection locked="0"/>
    </xf>
    <xf numFmtId="0" fontId="9" fillId="0" borderId="28" xfId="0" applyFont="1" applyBorder="1" applyProtection="1"/>
    <xf numFmtId="0" fontId="9" fillId="3" borderId="27" xfId="0" applyFont="1" applyFill="1" applyBorder="1" applyProtection="1"/>
    <xf numFmtId="164" fontId="9" fillId="6" borderId="30" xfId="0" applyNumberFormat="1" applyFont="1" applyFill="1" applyBorder="1" applyProtection="1">
      <protection locked="0"/>
    </xf>
    <xf numFmtId="164" fontId="9" fillId="6" borderId="29" xfId="0" applyNumberFormat="1" applyFont="1" applyFill="1" applyBorder="1" applyProtection="1">
      <protection locked="0"/>
    </xf>
    <xf numFmtId="0" fontId="9" fillId="0" borderId="17" xfId="0" applyFont="1" applyBorder="1" applyProtection="1"/>
    <xf numFmtId="0" fontId="9" fillId="3" borderId="28" xfId="0" applyFont="1" applyFill="1" applyBorder="1" applyProtection="1"/>
    <xf numFmtId="0" fontId="9" fillId="0" borderId="27" xfId="0" applyFont="1" applyBorder="1" applyProtection="1"/>
    <xf numFmtId="0" fontId="9" fillId="6" borderId="30" xfId="0" applyFont="1" applyFill="1" applyBorder="1" applyAlignment="1" applyProtection="1">
      <alignment horizontal="center"/>
      <protection locked="0"/>
    </xf>
    <xf numFmtId="0" fontId="9" fillId="3" borderId="29" xfId="0" applyFont="1" applyFill="1" applyBorder="1" applyProtection="1">
      <protection locked="0"/>
    </xf>
    <xf numFmtId="0" fontId="9" fillId="0" borderId="28" xfId="0" applyFont="1" applyBorder="1" applyAlignment="1" applyProtection="1">
      <alignment horizontal="center"/>
    </xf>
    <xf numFmtId="9" fontId="9" fillId="6" borderId="0" xfId="0" applyNumberFormat="1" applyFont="1" applyFill="1" applyProtection="1">
      <protection locked="0"/>
    </xf>
    <xf numFmtId="0" fontId="9" fillId="6" borderId="0" xfId="0" applyFont="1" applyFill="1" applyProtection="1">
      <protection locked="0"/>
    </xf>
    <xf numFmtId="1" fontId="9" fillId="6" borderId="0" xfId="0" applyNumberFormat="1" applyFont="1" applyFill="1" applyProtection="1">
      <protection locked="0"/>
    </xf>
    <xf numFmtId="0" fontId="17" fillId="0" borderId="0" xfId="0" applyFont="1" applyFill="1" applyAlignment="1" applyProtection="1">
      <alignment horizontal="center"/>
    </xf>
    <xf numFmtId="0" fontId="13" fillId="0" borderId="0" xfId="0" applyFont="1" applyProtection="1"/>
    <xf numFmtId="0" fontId="9" fillId="3" borderId="17" xfId="0" applyFont="1" applyFill="1" applyBorder="1" applyProtection="1"/>
    <xf numFmtId="0" fontId="9" fillId="0" borderId="32" xfId="0" applyFont="1" applyBorder="1" applyProtection="1"/>
    <xf numFmtId="0" fontId="9" fillId="3" borderId="32" xfId="0" applyFont="1" applyFill="1" applyBorder="1" applyProtection="1"/>
    <xf numFmtId="0" fontId="9" fillId="0" borderId="31" xfId="0" applyFont="1" applyBorder="1" applyProtection="1"/>
    <xf numFmtId="0" fontId="9" fillId="3" borderId="31" xfId="0" applyFont="1" applyFill="1" applyBorder="1" applyProtection="1"/>
    <xf numFmtId="0" fontId="2" fillId="5" borderId="0" xfId="0" applyFont="1" applyFill="1" applyProtection="1"/>
    <xf numFmtId="0" fontId="10" fillId="0" borderId="1" xfId="0" applyFont="1" applyBorder="1" applyProtection="1"/>
    <xf numFmtId="9" fontId="0" fillId="0" borderId="0" xfId="0" applyNumberFormat="1" applyProtection="1"/>
    <xf numFmtId="0" fontId="9" fillId="0" borderId="21" xfId="0" applyFont="1" applyBorder="1" applyAlignment="1" applyProtection="1">
      <alignment horizontal="center" wrapText="1"/>
    </xf>
    <xf numFmtId="0" fontId="9" fillId="0" borderId="22" xfId="0" applyFont="1" applyBorder="1" applyAlignment="1" applyProtection="1">
      <alignment horizontal="center" wrapText="1"/>
    </xf>
    <xf numFmtId="0" fontId="9" fillId="0" borderId="21" xfId="0" applyFont="1" applyBorder="1" applyProtection="1"/>
    <xf numFmtId="0" fontId="9" fillId="0" borderId="22" xfId="0" applyFont="1" applyBorder="1" applyProtection="1"/>
    <xf numFmtId="0" fontId="9" fillId="0" borderId="1" xfId="0" applyFont="1" applyBorder="1" applyAlignment="1" applyProtection="1">
      <alignment horizontal="center"/>
    </xf>
    <xf numFmtId="44" fontId="10" fillId="0" borderId="0" xfId="0" applyNumberFormat="1" applyFont="1" applyProtection="1"/>
    <xf numFmtId="165" fontId="10" fillId="0" borderId="0" xfId="0" applyNumberFormat="1" applyFont="1" applyAlignment="1" applyProtection="1">
      <alignment horizontal="center"/>
    </xf>
    <xf numFmtId="0" fontId="10" fillId="0" borderId="0" xfId="0" applyNumberFormat="1" applyFont="1" applyProtection="1"/>
    <xf numFmtId="0" fontId="0" fillId="0" borderId="21" xfId="0" applyBorder="1" applyProtection="1"/>
    <xf numFmtId="0" fontId="0" fillId="0" borderId="22" xfId="0" applyBorder="1" applyProtection="1"/>
    <xf numFmtId="0" fontId="9" fillId="0" borderId="0" xfId="0" applyFont="1" applyAlignment="1" applyProtection="1">
      <alignment wrapText="1"/>
    </xf>
    <xf numFmtId="0" fontId="9" fillId="0" borderId="0" xfId="0" applyFont="1" applyAlignment="1" applyProtection="1"/>
    <xf numFmtId="0" fontId="17" fillId="0" borderId="0" xfId="0" applyFont="1" applyFill="1" applyAlignment="1" applyProtection="1">
      <alignment horizontal="center"/>
    </xf>
    <xf numFmtId="0" fontId="9" fillId="0" borderId="0" xfId="0" applyNumberFormat="1" applyFont="1" applyProtection="1"/>
    <xf numFmtId="0" fontId="13" fillId="0" borderId="0" xfId="0" applyFont="1" applyAlignment="1" applyProtection="1">
      <alignment horizontal="center" wrapText="1"/>
      <protection locked="0"/>
    </xf>
    <xf numFmtId="0" fontId="13" fillId="0" borderId="0" xfId="0" applyFont="1" applyAlignment="1" applyProtection="1">
      <alignment horizontal="center" wrapText="1"/>
    </xf>
    <xf numFmtId="0" fontId="11" fillId="0" borderId="0" xfId="0" applyFont="1" applyAlignment="1" applyProtection="1">
      <alignment horizontal="right" wrapText="1"/>
    </xf>
    <xf numFmtId="0" fontId="4" fillId="0" borderId="0" xfId="0" applyFont="1" applyBorder="1" applyAlignment="1" applyProtection="1">
      <alignment horizontal="center" wrapText="1"/>
    </xf>
    <xf numFmtId="0" fontId="9" fillId="0" borderId="0" xfId="0" applyFont="1" applyAlignment="1" applyProtection="1">
      <alignment wrapText="1"/>
    </xf>
    <xf numFmtId="0" fontId="0" fillId="0" borderId="0" xfId="0" applyAlignment="1" applyProtection="1">
      <alignment wrapText="1"/>
    </xf>
    <xf numFmtId="0" fontId="9" fillId="0" borderId="0" xfId="0" applyFont="1" applyAlignment="1" applyProtection="1"/>
    <xf numFmtId="0" fontId="0" fillId="0" borderId="0" xfId="0" applyAlignment="1" applyProtection="1"/>
    <xf numFmtId="0" fontId="16" fillId="0" borderId="0" xfId="0" applyFont="1" applyAlignment="1" applyProtection="1">
      <alignment horizontal="center"/>
    </xf>
    <xf numFmtId="0" fontId="4" fillId="0" borderId="0" xfId="0" applyFont="1" applyAlignment="1" applyProtection="1">
      <alignment horizontal="center" wrapText="1"/>
    </xf>
    <xf numFmtId="0" fontId="24" fillId="0" borderId="0" xfId="0" applyFont="1" applyAlignment="1" applyProtection="1">
      <alignment horizontal="center" wrapText="1"/>
    </xf>
    <xf numFmtId="0" fontId="8" fillId="0" borderId="0" xfId="0" applyFont="1" applyAlignment="1" applyProtection="1">
      <alignment wrapText="1"/>
    </xf>
    <xf numFmtId="0" fontId="10" fillId="3" borderId="0" xfId="0" applyFont="1" applyFill="1" applyAlignment="1" applyProtection="1">
      <alignment horizontal="center" wrapText="1"/>
    </xf>
    <xf numFmtId="0" fontId="10" fillId="3" borderId="0" xfId="0" applyFont="1" applyFill="1" applyAlignment="1" applyProtection="1">
      <alignment wrapText="1"/>
    </xf>
    <xf numFmtId="0" fontId="9" fillId="3" borderId="0" xfId="0" applyFont="1" applyFill="1" applyAlignment="1" applyProtection="1">
      <alignment horizontal="center" vertical="top" wrapText="1"/>
    </xf>
    <xf numFmtId="0" fontId="9" fillId="3" borderId="0" xfId="0" applyFont="1" applyFill="1" applyAlignment="1" applyProtection="1">
      <alignment vertical="top" wrapText="1"/>
    </xf>
    <xf numFmtId="165" fontId="25" fillId="3" borderId="0" xfId="0" applyNumberFormat="1" applyFont="1" applyFill="1" applyAlignment="1" applyProtection="1">
      <alignment horizontal="center" wrapText="1"/>
    </xf>
    <xf numFmtId="165" fontId="26" fillId="3" borderId="0" xfId="0" applyNumberFormat="1" applyFont="1" applyFill="1" applyAlignment="1" applyProtection="1">
      <alignment horizontal="center" wrapText="1"/>
    </xf>
    <xf numFmtId="1" fontId="25" fillId="3" borderId="0" xfId="0" applyNumberFormat="1" applyFont="1" applyFill="1" applyAlignment="1" applyProtection="1">
      <alignment horizontal="center" wrapText="1"/>
    </xf>
    <xf numFmtId="1" fontId="26" fillId="3" borderId="0" xfId="0" applyNumberFormat="1" applyFont="1" applyFill="1" applyAlignment="1" applyProtection="1">
      <alignment horizontal="center" wrapText="1"/>
    </xf>
    <xf numFmtId="0" fontId="4" fillId="0" borderId="0" xfId="0" applyFont="1" applyAlignment="1" applyProtection="1">
      <alignment horizontal="center"/>
    </xf>
    <xf numFmtId="0" fontId="5" fillId="0" borderId="0" xfId="0" applyFont="1" applyFill="1" applyAlignment="1" applyProtection="1">
      <alignment horizontal="center"/>
    </xf>
    <xf numFmtId="0" fontId="17" fillId="0" borderId="0" xfId="0" applyFont="1" applyFill="1" applyAlignment="1" applyProtection="1">
      <alignment horizontal="center"/>
    </xf>
    <xf numFmtId="0" fontId="5" fillId="0" borderId="0" xfId="0" applyFont="1" applyAlignment="1" applyProtection="1">
      <alignment horizontal="center"/>
    </xf>
    <xf numFmtId="0" fontId="27" fillId="0" borderId="0" xfId="0" applyFont="1" applyAlignment="1" applyProtection="1">
      <alignment horizontal="center"/>
    </xf>
    <xf numFmtId="0" fontId="10" fillId="0" borderId="0" xfId="0" applyFont="1" applyAlignment="1" applyProtection="1">
      <alignment wrapText="1"/>
    </xf>
    <xf numFmtId="2" fontId="5" fillId="0" borderId="0" xfId="0" applyNumberFormat="1" applyFont="1" applyAlignment="1" applyProtection="1">
      <alignment horizontal="center" wrapText="1"/>
    </xf>
    <xf numFmtId="0" fontId="28" fillId="0" borderId="0" xfId="0" applyFont="1" applyAlignment="1" applyProtection="1">
      <alignment horizontal="center" wrapText="1"/>
    </xf>
    <xf numFmtId="0" fontId="4" fillId="0" borderId="0" xfId="0" applyFont="1" applyBorder="1" applyAlignment="1" applyProtection="1">
      <alignment horizontal="center"/>
    </xf>
    <xf numFmtId="0" fontId="9" fillId="0" borderId="10" xfId="0" applyFont="1" applyBorder="1" applyAlignment="1" applyProtection="1">
      <alignment horizontal="left" wrapText="1"/>
    </xf>
    <xf numFmtId="0" fontId="5" fillId="0" borderId="0" xfId="0" applyFont="1" applyFill="1" applyAlignment="1" applyProtection="1">
      <alignment horizontal="left" wrapText="1"/>
    </xf>
    <xf numFmtId="0" fontId="29" fillId="0" borderId="0" xfId="0" applyFont="1" applyAlignment="1" applyProtection="1">
      <alignment wrapText="1"/>
    </xf>
    <xf numFmtId="0" fontId="9" fillId="0" borderId="0" xfId="0" applyFont="1" applyBorder="1" applyAlignment="1" applyProtection="1">
      <alignment horizontal="left" wrapText="1"/>
    </xf>
    <xf numFmtId="165" fontId="9" fillId="0" borderId="0" xfId="0" applyNumberFormat="1" applyFont="1" applyBorder="1" applyAlignment="1" applyProtection="1">
      <alignment horizontal="center" wrapText="1"/>
    </xf>
    <xf numFmtId="165" fontId="0" fillId="0" borderId="0" xfId="0" applyNumberFormat="1" applyAlignment="1" applyProtection="1">
      <alignment horizontal="center" wrapText="1"/>
    </xf>
    <xf numFmtId="0" fontId="28" fillId="0" borderId="0" xfId="0" applyFont="1" applyAlignment="1" applyProtection="1"/>
    <xf numFmtId="0" fontId="10" fillId="0" borderId="6" xfId="0" applyFont="1" applyBorder="1" applyAlignment="1" applyProtection="1"/>
    <xf numFmtId="0" fontId="0" fillId="0" borderId="7" xfId="0" applyBorder="1" applyAlignment="1" applyProtection="1"/>
    <xf numFmtId="0" fontId="10" fillId="0" borderId="5" xfId="0" applyFont="1" applyBorder="1" applyAlignment="1" applyProtection="1"/>
    <xf numFmtId="0" fontId="0" fillId="0" borderId="2" xfId="0" applyBorder="1" applyAlignment="1" applyProtection="1"/>
    <xf numFmtId="0" fontId="10" fillId="0" borderId="13" xfId="0" applyFont="1" applyBorder="1" applyAlignment="1" applyProtection="1"/>
    <xf numFmtId="0" fontId="0" fillId="0" borderId="1" xfId="0" applyBorder="1" applyAlignment="1" applyProtection="1"/>
    <xf numFmtId="0" fontId="17" fillId="0" borderId="0" xfId="0" applyFont="1" applyFill="1" applyAlignment="1" applyProtection="1">
      <alignment horizontal="center" wrapText="1"/>
    </xf>
    <xf numFmtId="0" fontId="30" fillId="0" borderId="0" xfId="0" applyFont="1" applyAlignment="1" applyProtection="1">
      <alignment horizontal="center" wrapText="1"/>
    </xf>
    <xf numFmtId="165" fontId="10" fillId="0" borderId="25" xfId="0" applyNumberFormat="1" applyFont="1" applyBorder="1" applyAlignment="1" applyProtection="1">
      <alignment horizontal="center" wrapText="1"/>
    </xf>
    <xf numFmtId="165" fontId="8" fillId="0" borderId="26" xfId="0" applyNumberFormat="1" applyFont="1" applyBorder="1" applyAlignment="1" applyProtection="1">
      <alignment horizontal="center" wrapText="1"/>
    </xf>
    <xf numFmtId="0" fontId="9" fillId="0" borderId="23" xfId="0" applyFont="1" applyBorder="1" applyAlignment="1" applyProtection="1">
      <alignment horizontal="center" wrapText="1"/>
    </xf>
    <xf numFmtId="0" fontId="9" fillId="0" borderId="24" xfId="0" applyFont="1" applyBorder="1" applyAlignment="1" applyProtection="1">
      <alignment horizontal="center" wrapText="1"/>
    </xf>
    <xf numFmtId="0" fontId="9" fillId="0" borderId="21" xfId="0" applyFont="1" applyBorder="1" applyAlignment="1" applyProtection="1">
      <alignment horizontal="center" wrapText="1"/>
    </xf>
    <xf numFmtId="0" fontId="9" fillId="0" borderId="22" xfId="0" applyFont="1" applyBorder="1" applyAlignment="1" applyProtection="1">
      <alignment horizontal="center" wrapText="1"/>
    </xf>
    <xf numFmtId="0" fontId="9" fillId="0" borderId="23" xfId="0" applyFont="1" applyBorder="1" applyAlignment="1" applyProtection="1">
      <alignment horizontal="center" vertical="top" wrapText="1"/>
    </xf>
    <xf numFmtId="0" fontId="9" fillId="0" borderId="24" xfId="0" applyFont="1" applyBorder="1" applyAlignment="1" applyProtection="1">
      <alignment horizontal="center" vertical="top" wrapText="1"/>
    </xf>
    <xf numFmtId="0" fontId="9" fillId="0" borderId="21" xfId="0" applyFont="1" applyBorder="1" applyAlignment="1" applyProtection="1">
      <alignment horizontal="center" vertical="top" wrapText="1"/>
    </xf>
    <xf numFmtId="0" fontId="9" fillId="0" borderId="22" xfId="0" applyFont="1" applyBorder="1" applyAlignment="1" applyProtection="1">
      <alignment horizontal="center" vertical="top" wrapText="1"/>
    </xf>
    <xf numFmtId="164" fontId="10" fillId="6" borderId="25" xfId="0" applyNumberFormat="1" applyFont="1" applyFill="1" applyBorder="1" applyAlignment="1" applyProtection="1">
      <alignment horizontal="center"/>
      <protection locked="0"/>
    </xf>
    <xf numFmtId="164" fontId="10" fillId="6" borderId="26" xfId="0" applyNumberFormat="1" applyFont="1" applyFill="1" applyBorder="1" applyAlignment="1" applyProtection="1">
      <alignment horizontal="center"/>
      <protection locked="0"/>
    </xf>
    <xf numFmtId="165" fontId="10" fillId="0" borderId="25" xfId="0" applyNumberFormat="1" applyFont="1" applyBorder="1" applyAlignment="1" applyProtection="1">
      <alignment horizontal="center"/>
    </xf>
    <xf numFmtId="165" fontId="10" fillId="0" borderId="26" xfId="0" applyNumberFormat="1" applyFont="1" applyBorder="1" applyAlignment="1" applyProtection="1">
      <alignment horizontal="center"/>
    </xf>
    <xf numFmtId="165" fontId="10" fillId="0" borderId="26" xfId="0" applyNumberFormat="1" applyFont="1" applyBorder="1" applyAlignment="1" applyProtection="1">
      <alignment horizontal="center" wrapText="1"/>
    </xf>
    <xf numFmtId="0" fontId="10" fillId="0" borderId="26" xfId="0" applyFont="1" applyBorder="1" applyAlignment="1" applyProtection="1">
      <alignment horizontal="center" wrapText="1"/>
    </xf>
    <xf numFmtId="0" fontId="0" fillId="0" borderId="24" xfId="0" applyBorder="1" applyAlignment="1" applyProtection="1">
      <alignment horizontal="center" wrapText="1"/>
    </xf>
    <xf numFmtId="0" fontId="0" fillId="0" borderId="21" xfId="0" applyBorder="1" applyAlignment="1" applyProtection="1">
      <alignment horizontal="center" wrapText="1"/>
    </xf>
    <xf numFmtId="0" fontId="0" fillId="0" borderId="22" xfId="0" applyBorder="1" applyAlignment="1" applyProtection="1">
      <alignment horizontal="center" wrapText="1"/>
    </xf>
  </cellXfs>
  <cellStyles count="1">
    <cellStyle name="Normal" xfId="0" builtinId="0"/>
  </cellStyles>
  <dxfs count="0"/>
  <tableStyles count="0" defaultTableStyle="TableStyleMedium2" defaultPivotStyle="PivotStyleLight16"/>
  <colors>
    <mruColors>
      <color rgb="FFC61B66"/>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n-GB"/>
  <c:style val="20"/>
  <c:chart>
    <c:plotArea>
      <c:layout/>
      <c:barChart>
        <c:barDir val="col"/>
        <c:grouping val="clustered"/>
        <c:ser>
          <c:idx val="0"/>
          <c:order val="0"/>
          <c:tx>
            <c:v>Revenue Growth %</c:v>
          </c:tx>
          <c:spPr>
            <a:solidFill>
              <a:srgbClr val="C1C2C4"/>
            </a:solidFill>
          </c:spPr>
          <c:dLbls>
            <c:dLbl>
              <c:idx val="0"/>
              <c:layout>
                <c:manualLayout>
                  <c:x val="0"/>
                  <c:y val="2.4456532204952159E-2"/>
                </c:manualLayout>
              </c:layout>
              <c:dLblPos val="outEnd"/>
              <c:showVal val="1"/>
            </c:dLbl>
            <c:dLbl>
              <c:idx val="1"/>
              <c:layout>
                <c:manualLayout>
                  <c:x val="0"/>
                  <c:y val="2.4456532204952159E-2"/>
                </c:manualLayout>
              </c:layout>
              <c:dLblPos val="outEnd"/>
              <c:showVal val="1"/>
            </c:dLbl>
            <c:txPr>
              <a:bodyPr/>
              <a:lstStyle/>
              <a:p>
                <a:pPr>
                  <a:defRPr sz="900"/>
                </a:pPr>
                <a:endParaRPr lang="en-US"/>
              </a:p>
            </c:txPr>
            <c:dLblPos val="outEnd"/>
            <c:showVal val="1"/>
          </c:dLbls>
          <c:cat>
            <c:strRef>
              <c:f>'Your Profitability Metrics'!$B$5:$C$5</c:f>
              <c:strCache>
                <c:ptCount val="2"/>
                <c:pt idx="0">
                  <c:v>YE 2017</c:v>
                </c:pt>
                <c:pt idx="1">
                  <c:v>YE 2018</c:v>
                </c:pt>
              </c:strCache>
            </c:strRef>
          </c:cat>
          <c:val>
            <c:numRef>
              <c:f>'Your Profitability Metrics'!$B$7:$C$7</c:f>
              <c:numCache>
                <c:formatCode>0.00%</c:formatCode>
                <c:ptCount val="2"/>
                <c:pt idx="0">
                  <c:v>0</c:v>
                </c:pt>
                <c:pt idx="1">
                  <c:v>0</c:v>
                </c:pt>
              </c:numCache>
            </c:numRef>
          </c:val>
        </c:ser>
        <c:ser>
          <c:idx val="1"/>
          <c:order val="1"/>
          <c:tx>
            <c:v>Overheads Growth %</c:v>
          </c:tx>
          <c:spPr>
            <a:solidFill>
              <a:srgbClr val="780638"/>
            </a:solidFill>
          </c:spPr>
          <c:dLbls>
            <c:dLbl>
              <c:idx val="0"/>
              <c:layout>
                <c:manualLayout>
                  <c:x val="0"/>
                  <c:y val="1.6304354803301443E-2"/>
                </c:manualLayout>
              </c:layout>
              <c:dLblPos val="outEnd"/>
              <c:showVal val="1"/>
            </c:dLbl>
            <c:dLbl>
              <c:idx val="1"/>
              <c:layout>
                <c:manualLayout>
                  <c:x val="7.7737613543619891E-17"/>
                  <c:y val="2.4456532204952159E-2"/>
                </c:manualLayout>
              </c:layout>
              <c:dLblPos val="outEnd"/>
              <c:showVal val="1"/>
            </c:dLbl>
            <c:txPr>
              <a:bodyPr/>
              <a:lstStyle/>
              <a:p>
                <a:pPr>
                  <a:defRPr sz="900"/>
                </a:pPr>
                <a:endParaRPr lang="en-US"/>
              </a:p>
            </c:txPr>
            <c:dLblPos val="outEnd"/>
            <c:showVal val="1"/>
          </c:dLbls>
          <c:cat>
            <c:strRef>
              <c:f>'Your Profitability Metrics'!$B$5:$C$5</c:f>
              <c:strCache>
                <c:ptCount val="2"/>
                <c:pt idx="0">
                  <c:v>YE 2017</c:v>
                </c:pt>
                <c:pt idx="1">
                  <c:v>YE 2018</c:v>
                </c:pt>
              </c:strCache>
            </c:strRef>
          </c:cat>
          <c:val>
            <c:numRef>
              <c:f>'Your Profitability Metrics'!$B$16:$C$16</c:f>
              <c:numCache>
                <c:formatCode>0.00%</c:formatCode>
                <c:ptCount val="2"/>
                <c:pt idx="0">
                  <c:v>0</c:v>
                </c:pt>
                <c:pt idx="1">
                  <c:v>0</c:v>
                </c:pt>
              </c:numCache>
            </c:numRef>
          </c:val>
        </c:ser>
        <c:dLbls/>
        <c:axId val="80304000"/>
        <c:axId val="80305536"/>
      </c:barChart>
      <c:catAx>
        <c:axId val="80304000"/>
        <c:scaling>
          <c:orientation val="minMax"/>
        </c:scaling>
        <c:axPos val="b"/>
        <c:numFmt formatCode="General" sourceLinked="1"/>
        <c:tickLblPos val="nextTo"/>
        <c:txPr>
          <a:bodyPr/>
          <a:lstStyle/>
          <a:p>
            <a:pPr>
              <a:defRPr>
                <a:solidFill>
                  <a:sysClr val="windowText" lastClr="000000"/>
                </a:solidFill>
              </a:defRPr>
            </a:pPr>
            <a:endParaRPr lang="en-US"/>
          </a:p>
        </c:txPr>
        <c:crossAx val="80305536"/>
        <c:crosses val="autoZero"/>
        <c:auto val="1"/>
        <c:lblAlgn val="ctr"/>
        <c:lblOffset val="100"/>
      </c:catAx>
      <c:valAx>
        <c:axId val="80305536"/>
        <c:scaling>
          <c:orientation val="minMax"/>
        </c:scaling>
        <c:axPos val="l"/>
        <c:numFmt formatCode="0.00%" sourceLinked="1"/>
        <c:tickLblPos val="nextTo"/>
        <c:crossAx val="80304000"/>
        <c:crosses val="autoZero"/>
        <c:crossBetween val="between"/>
      </c:valAx>
    </c:plotArea>
    <c:legend>
      <c:legendPos val="r"/>
      <c:layout>
        <c:manualLayout>
          <c:xMode val="edge"/>
          <c:yMode val="edge"/>
          <c:x val="0.7822186614590505"/>
          <c:y val="0.34757249855963207"/>
          <c:w val="0.20191413275248443"/>
          <c:h val="0.28049740733627798"/>
        </c:manualLayout>
      </c:layout>
    </c:legend>
    <c:plotVisOnly val="1"/>
    <c:dispBlanksAs val="gap"/>
  </c:chart>
  <c:txPr>
    <a:bodyPr/>
    <a:lstStyle/>
    <a:p>
      <a:pPr>
        <a:defRPr>
          <a:latin typeface="Gill Sans MT" pitchFamily="34" charset="0"/>
        </a:defRPr>
      </a:pPr>
      <a:endParaRPr lang="en-US"/>
    </a:p>
  </c:txPr>
  <c:printSettings>
    <c:headerFooter/>
    <c:pageMargins b="0.75000000000000133" l="0.70000000000000062" r="0.70000000000000062" t="0.750000000000001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clustered"/>
        <c:ser>
          <c:idx val="0"/>
          <c:order val="0"/>
          <c:tx>
            <c:strRef>
              <c:f>'Your Profitability Metrics'!$B$5</c:f>
              <c:strCache>
                <c:ptCount val="1"/>
                <c:pt idx="0">
                  <c:v>YE 2017</c:v>
                </c:pt>
              </c:strCache>
            </c:strRef>
          </c:tx>
          <c:spPr>
            <a:solidFill>
              <a:srgbClr val="90BE04"/>
            </a:solidFill>
          </c:spPr>
          <c:dLbls>
            <c:dLbl>
              <c:idx val="0"/>
              <c:layout>
                <c:manualLayout>
                  <c:x val="0"/>
                  <c:y val="2.4539877300613598E-2"/>
                </c:manualLayout>
              </c:layout>
              <c:dLblPos val="outEnd"/>
              <c:showVal val="1"/>
            </c:dLbl>
            <c:dLbl>
              <c:idx val="1"/>
              <c:layout>
                <c:manualLayout>
                  <c:x val="0"/>
                  <c:y val="1.6359918200408999E-2"/>
                </c:manualLayout>
              </c:layout>
              <c:dLblPos val="outEnd"/>
              <c:showVal val="1"/>
            </c:dLbl>
            <c:dLbl>
              <c:idx val="2"/>
              <c:layout>
                <c:manualLayout>
                  <c:x val="0"/>
                  <c:y val="1.6359918200408999E-2"/>
                </c:manualLayout>
              </c:layout>
              <c:dLblPos val="outEnd"/>
              <c:showVal val="1"/>
            </c:dLbl>
            <c:txPr>
              <a:bodyPr/>
              <a:lstStyle/>
              <a:p>
                <a:pPr>
                  <a:defRPr sz="900">
                    <a:latin typeface="Gill Sans MT" pitchFamily="34" charset="0"/>
                  </a:defRPr>
                </a:pPr>
                <a:endParaRPr lang="en-US"/>
              </a:p>
            </c:txPr>
            <c:dLblPos val="outEnd"/>
            <c:showVal val="1"/>
          </c:dLbls>
          <c:cat>
            <c:strRef>
              <c:f>('Your Profitability Metrics'!$A$9,'Your Profitability Metrics'!$A$11,'Your Profitability Metrics'!$A$13)</c:f>
              <c:strCache>
                <c:ptCount val="3"/>
                <c:pt idx="0">
                  <c:v>Gross Margin %</c:v>
                </c:pt>
                <c:pt idx="1">
                  <c:v>EBIT %</c:v>
                </c:pt>
                <c:pt idx="2">
                  <c:v>Net Profit</c:v>
                </c:pt>
              </c:strCache>
            </c:strRef>
          </c:cat>
          <c:val>
            <c:numRef>
              <c:f>('Your Profitability Metrics'!$B$9,'Your Profitability Metrics'!$B$11,'Your Profitability Metrics'!$B$13)</c:f>
              <c:numCache>
                <c:formatCode>0.00%</c:formatCode>
                <c:ptCount val="3"/>
                <c:pt idx="0">
                  <c:v>0</c:v>
                </c:pt>
                <c:pt idx="1">
                  <c:v>0</c:v>
                </c:pt>
                <c:pt idx="2">
                  <c:v>0</c:v>
                </c:pt>
              </c:numCache>
            </c:numRef>
          </c:val>
        </c:ser>
        <c:ser>
          <c:idx val="1"/>
          <c:order val="1"/>
          <c:tx>
            <c:strRef>
              <c:f>'Your Profitability Metrics'!$C$5</c:f>
              <c:strCache>
                <c:ptCount val="1"/>
                <c:pt idx="0">
                  <c:v>YE 2018</c:v>
                </c:pt>
              </c:strCache>
            </c:strRef>
          </c:tx>
          <c:spPr>
            <a:solidFill>
              <a:srgbClr val="C61B66"/>
            </a:solidFill>
          </c:spPr>
          <c:dLbls>
            <c:dLbl>
              <c:idx val="0"/>
              <c:layout>
                <c:manualLayout>
                  <c:x val="8.5607276618512567E-3"/>
                  <c:y val="1.6359918200408999E-2"/>
                </c:manualLayout>
              </c:layout>
              <c:dLblPos val="outEnd"/>
              <c:showVal val="1"/>
            </c:dLbl>
            <c:dLbl>
              <c:idx val="1"/>
              <c:layout>
                <c:manualLayout>
                  <c:x val="2.1401819154628237E-3"/>
                  <c:y val="2.4539877300613598E-2"/>
                </c:manualLayout>
              </c:layout>
              <c:dLblPos val="outEnd"/>
              <c:showVal val="1"/>
            </c:dLbl>
            <c:dLbl>
              <c:idx val="2"/>
              <c:layout>
                <c:manualLayout>
                  <c:x val="6.4205457463885314E-3"/>
                  <c:y val="8.1799591002044997E-3"/>
                </c:manualLayout>
              </c:layout>
              <c:dLblPos val="outEnd"/>
              <c:showVal val="1"/>
            </c:dLbl>
            <c:txPr>
              <a:bodyPr/>
              <a:lstStyle/>
              <a:p>
                <a:pPr>
                  <a:defRPr sz="900">
                    <a:latin typeface="Gill Sans MT" pitchFamily="34" charset="0"/>
                  </a:defRPr>
                </a:pPr>
                <a:endParaRPr lang="en-US"/>
              </a:p>
            </c:txPr>
            <c:dLblPos val="outEnd"/>
            <c:showVal val="1"/>
          </c:dLbls>
          <c:cat>
            <c:strRef>
              <c:f>('Your Profitability Metrics'!$A$9,'Your Profitability Metrics'!$A$11,'Your Profitability Metrics'!$A$13)</c:f>
              <c:strCache>
                <c:ptCount val="3"/>
                <c:pt idx="0">
                  <c:v>Gross Margin %</c:v>
                </c:pt>
                <c:pt idx="1">
                  <c:v>EBIT %</c:v>
                </c:pt>
                <c:pt idx="2">
                  <c:v>Net Profit</c:v>
                </c:pt>
              </c:strCache>
            </c:strRef>
          </c:cat>
          <c:val>
            <c:numRef>
              <c:f>('Your Profitability Metrics'!$C$9,'Your Profitability Metrics'!$C$11,'Your Profitability Metrics'!$C$13)</c:f>
              <c:numCache>
                <c:formatCode>0.00%</c:formatCode>
                <c:ptCount val="3"/>
                <c:pt idx="0">
                  <c:v>0</c:v>
                </c:pt>
                <c:pt idx="1">
                  <c:v>0</c:v>
                </c:pt>
                <c:pt idx="2">
                  <c:v>0</c:v>
                </c:pt>
              </c:numCache>
            </c:numRef>
          </c:val>
        </c:ser>
        <c:dLbls/>
        <c:axId val="106506112"/>
        <c:axId val="108667648"/>
      </c:barChart>
      <c:catAx>
        <c:axId val="106506112"/>
        <c:scaling>
          <c:orientation val="minMax"/>
        </c:scaling>
        <c:axPos val="b"/>
        <c:numFmt formatCode="General" sourceLinked="1"/>
        <c:tickLblPos val="nextTo"/>
        <c:txPr>
          <a:bodyPr anchor="t" anchorCtr="1"/>
          <a:lstStyle/>
          <a:p>
            <a:pPr>
              <a:defRPr>
                <a:latin typeface="Gill Sans MT" pitchFamily="34" charset="0"/>
              </a:defRPr>
            </a:pPr>
            <a:endParaRPr lang="en-US"/>
          </a:p>
        </c:txPr>
        <c:crossAx val="108667648"/>
        <c:crosses val="autoZero"/>
        <c:auto val="1"/>
        <c:lblAlgn val="ctr"/>
        <c:lblOffset val="100"/>
        <c:tickMarkSkip val="2"/>
      </c:catAx>
      <c:valAx>
        <c:axId val="108667648"/>
        <c:scaling>
          <c:orientation val="minMax"/>
        </c:scaling>
        <c:axPos val="l"/>
        <c:numFmt formatCode="0.00%" sourceLinked="1"/>
        <c:tickLblPos val="nextTo"/>
        <c:txPr>
          <a:bodyPr/>
          <a:lstStyle/>
          <a:p>
            <a:pPr>
              <a:defRPr>
                <a:latin typeface="Gill Sans MT" pitchFamily="34" charset="0"/>
              </a:defRPr>
            </a:pPr>
            <a:endParaRPr lang="en-US"/>
          </a:p>
        </c:txPr>
        <c:crossAx val="106506112"/>
        <c:crosses val="autoZero"/>
        <c:crossBetween val="between"/>
      </c:valAx>
    </c:plotArea>
    <c:legend>
      <c:legendPos val="r"/>
      <c:layout>
        <c:manualLayout>
          <c:xMode val="edge"/>
          <c:yMode val="edge"/>
          <c:x val="0.78333152176202503"/>
          <c:y val="4.9081686875030388E-2"/>
          <c:w val="0.2102796139246641"/>
          <c:h val="0.2454077902838834"/>
        </c:manualLayout>
      </c:layout>
      <c:txPr>
        <a:bodyPr/>
        <a:lstStyle/>
        <a:p>
          <a:pPr>
            <a:defRPr>
              <a:latin typeface="Gill Sans MT" pitchFamily="34" charset="0"/>
            </a:defRPr>
          </a:pPr>
          <a:endParaRPr lang="en-US"/>
        </a:p>
      </c:txPr>
    </c:legend>
    <c:dispBlanksAs val="gap"/>
  </c:chart>
  <c:printSettings>
    <c:headerFooter/>
    <c:pageMargins b="0.75000000000000133" l="0.70000000000000062" r="0.70000000000000062" t="0.750000000000001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clustered"/>
        <c:ser>
          <c:idx val="0"/>
          <c:order val="0"/>
          <c:tx>
            <c:v>Revenue Growth %</c:v>
          </c:tx>
          <c:spPr>
            <a:solidFill>
              <a:srgbClr val="E33D23"/>
            </a:solidFill>
          </c:spPr>
          <c:dLbls>
            <c:txPr>
              <a:bodyPr/>
              <a:lstStyle/>
              <a:p>
                <a:pPr>
                  <a:defRPr sz="900">
                    <a:latin typeface="Gill Sans MT" pitchFamily="34" charset="0"/>
                  </a:defRPr>
                </a:pPr>
                <a:endParaRPr lang="en-US"/>
              </a:p>
            </c:txPr>
            <c:dLblPos val="outEnd"/>
            <c:showVal val="1"/>
          </c:dLbls>
          <c:cat>
            <c:strRef>
              <c:f>'Your Profitability Metrics'!$B$5:$C$5</c:f>
              <c:strCache>
                <c:ptCount val="2"/>
                <c:pt idx="0">
                  <c:v>YE 2017</c:v>
                </c:pt>
                <c:pt idx="1">
                  <c:v>YE 2018</c:v>
                </c:pt>
              </c:strCache>
            </c:strRef>
          </c:cat>
          <c:val>
            <c:numRef>
              <c:f>'Your Profitability Metrics'!$B$7:$C$7</c:f>
              <c:numCache>
                <c:formatCode>0.00%</c:formatCode>
                <c:ptCount val="2"/>
                <c:pt idx="0">
                  <c:v>0</c:v>
                </c:pt>
                <c:pt idx="1">
                  <c:v>0</c:v>
                </c:pt>
              </c:numCache>
            </c:numRef>
          </c:val>
        </c:ser>
        <c:ser>
          <c:idx val="1"/>
          <c:order val="1"/>
          <c:tx>
            <c:v>COGS Growth %</c:v>
          </c:tx>
          <c:spPr>
            <a:solidFill>
              <a:schemeClr val="bg1">
                <a:lumMod val="50000"/>
              </a:schemeClr>
            </a:solidFill>
          </c:spPr>
          <c:dLbls>
            <c:txPr>
              <a:bodyPr/>
              <a:lstStyle/>
              <a:p>
                <a:pPr>
                  <a:defRPr sz="900">
                    <a:latin typeface="Gill Sans MT" pitchFamily="34" charset="0"/>
                  </a:defRPr>
                </a:pPr>
                <a:endParaRPr lang="en-US"/>
              </a:p>
            </c:txPr>
            <c:dLblPos val="outEnd"/>
            <c:showVal val="1"/>
          </c:dLbls>
          <c:cat>
            <c:strRef>
              <c:f>'Your Profitability Metrics'!$B$5:$C$5</c:f>
              <c:strCache>
                <c:ptCount val="2"/>
                <c:pt idx="0">
                  <c:v>YE 2017</c:v>
                </c:pt>
                <c:pt idx="1">
                  <c:v>YE 2018</c:v>
                </c:pt>
              </c:strCache>
            </c:strRef>
          </c:cat>
          <c:val>
            <c:numRef>
              <c:f>'Your Profitability Metrics'!$B$15:$C$15</c:f>
              <c:numCache>
                <c:formatCode>0.00%</c:formatCode>
                <c:ptCount val="2"/>
                <c:pt idx="0">
                  <c:v>0</c:v>
                </c:pt>
                <c:pt idx="1">
                  <c:v>0</c:v>
                </c:pt>
              </c:numCache>
            </c:numRef>
          </c:val>
        </c:ser>
        <c:dLbls/>
        <c:axId val="109359872"/>
        <c:axId val="109361408"/>
      </c:barChart>
      <c:catAx>
        <c:axId val="109359872"/>
        <c:scaling>
          <c:orientation val="minMax"/>
        </c:scaling>
        <c:axPos val="b"/>
        <c:numFmt formatCode="General" sourceLinked="1"/>
        <c:tickLblPos val="nextTo"/>
        <c:txPr>
          <a:bodyPr/>
          <a:lstStyle/>
          <a:p>
            <a:pPr>
              <a:defRPr>
                <a:solidFill>
                  <a:sysClr val="windowText" lastClr="000000"/>
                </a:solidFill>
                <a:latin typeface="Gill Sans MT" pitchFamily="34" charset="0"/>
              </a:defRPr>
            </a:pPr>
            <a:endParaRPr lang="en-US"/>
          </a:p>
        </c:txPr>
        <c:crossAx val="109361408"/>
        <c:crosses val="autoZero"/>
        <c:auto val="1"/>
        <c:lblAlgn val="ctr"/>
        <c:lblOffset val="100"/>
      </c:catAx>
      <c:valAx>
        <c:axId val="109361408"/>
        <c:scaling>
          <c:orientation val="minMax"/>
        </c:scaling>
        <c:axPos val="l"/>
        <c:numFmt formatCode="0.00%" sourceLinked="1"/>
        <c:tickLblPos val="nextTo"/>
        <c:txPr>
          <a:bodyPr/>
          <a:lstStyle/>
          <a:p>
            <a:pPr>
              <a:defRPr>
                <a:latin typeface="Gill Sans MT" pitchFamily="34" charset="0"/>
              </a:defRPr>
            </a:pPr>
            <a:endParaRPr lang="en-US"/>
          </a:p>
        </c:txPr>
        <c:crossAx val="109359872"/>
        <c:crosses val="autoZero"/>
        <c:crossBetween val="between"/>
      </c:valAx>
    </c:plotArea>
    <c:legend>
      <c:legendPos val="r"/>
      <c:layout>
        <c:manualLayout>
          <c:xMode val="edge"/>
          <c:yMode val="edge"/>
          <c:x val="0.78766412518561957"/>
          <c:y val="0.37953198621256751"/>
          <c:w val="0.20127431773088611"/>
          <c:h val="0.28916674572305051"/>
        </c:manualLayout>
      </c:layout>
      <c:txPr>
        <a:bodyPr/>
        <a:lstStyle/>
        <a:p>
          <a:pPr>
            <a:defRPr>
              <a:latin typeface="Gill Sans MT" pitchFamily="34" charset="0"/>
            </a:defRPr>
          </a:pPr>
          <a:endParaRPr lang="en-US"/>
        </a:p>
      </c:txPr>
    </c:legend>
    <c:plotVisOnly val="1"/>
    <c:dispBlanksAs val="gap"/>
  </c:chart>
  <c:printSettings>
    <c:headerFooter/>
    <c:pageMargins b="0.75000000000000133" l="0.70000000000000062" r="0.70000000000000062" t="0.750000000000001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clustered"/>
        <c:ser>
          <c:idx val="0"/>
          <c:order val="0"/>
          <c:tx>
            <c:v>Gross Margin %</c:v>
          </c:tx>
          <c:spPr>
            <a:solidFill>
              <a:srgbClr val="90BE04"/>
            </a:solidFill>
          </c:spPr>
          <c:dLbls>
            <c:txPr>
              <a:bodyPr/>
              <a:lstStyle/>
              <a:p>
                <a:pPr>
                  <a:defRPr sz="900">
                    <a:latin typeface="Gill Sans MT" pitchFamily="34" charset="0"/>
                  </a:defRPr>
                </a:pPr>
                <a:endParaRPr lang="en-US"/>
              </a:p>
            </c:txPr>
            <c:showVal val="1"/>
          </c:dLbls>
          <c:cat>
            <c:strRef>
              <c:f>'Your Working Capital Metrics'!$B$5:$C$5</c:f>
              <c:strCache>
                <c:ptCount val="2"/>
                <c:pt idx="0">
                  <c:v>YE 2017</c:v>
                </c:pt>
                <c:pt idx="1">
                  <c:v>YE 2018</c:v>
                </c:pt>
              </c:strCache>
            </c:strRef>
          </c:cat>
          <c:val>
            <c:numRef>
              <c:f>'Your Working Capital Metrics'!$B$14:$C$14</c:f>
              <c:numCache>
                <c:formatCode>0.00%</c:formatCode>
                <c:ptCount val="2"/>
                <c:pt idx="0">
                  <c:v>0</c:v>
                </c:pt>
                <c:pt idx="1">
                  <c:v>0</c:v>
                </c:pt>
              </c:numCache>
            </c:numRef>
          </c:val>
        </c:ser>
        <c:ser>
          <c:idx val="1"/>
          <c:order val="1"/>
          <c:tx>
            <c:v>Working Capital %</c:v>
          </c:tx>
          <c:dLbls>
            <c:txPr>
              <a:bodyPr/>
              <a:lstStyle/>
              <a:p>
                <a:pPr>
                  <a:defRPr sz="900">
                    <a:latin typeface="Gill Sans MT" pitchFamily="34" charset="0"/>
                  </a:defRPr>
                </a:pPr>
                <a:endParaRPr lang="en-US"/>
              </a:p>
            </c:txPr>
            <c:showVal val="1"/>
          </c:dLbls>
          <c:cat>
            <c:strRef>
              <c:f>'Your Working Capital Metrics'!$B$5:$C$5</c:f>
              <c:strCache>
                <c:ptCount val="2"/>
                <c:pt idx="0">
                  <c:v>YE 2017</c:v>
                </c:pt>
                <c:pt idx="1">
                  <c:v>YE 2018</c:v>
                </c:pt>
              </c:strCache>
            </c:strRef>
          </c:cat>
          <c:val>
            <c:numRef>
              <c:f>'Your Working Capital Metrics'!$B$10:$C$10</c:f>
              <c:numCache>
                <c:formatCode>0.00%</c:formatCode>
                <c:ptCount val="2"/>
                <c:pt idx="0">
                  <c:v>0</c:v>
                </c:pt>
                <c:pt idx="1">
                  <c:v>0</c:v>
                </c:pt>
              </c:numCache>
            </c:numRef>
          </c:val>
        </c:ser>
        <c:dLbls/>
        <c:axId val="170533248"/>
        <c:axId val="170534784"/>
      </c:barChart>
      <c:catAx>
        <c:axId val="170533248"/>
        <c:scaling>
          <c:orientation val="minMax"/>
        </c:scaling>
        <c:axPos val="b"/>
        <c:numFmt formatCode="General" sourceLinked="1"/>
        <c:tickLblPos val="nextTo"/>
        <c:txPr>
          <a:bodyPr/>
          <a:lstStyle/>
          <a:p>
            <a:pPr>
              <a:defRPr>
                <a:solidFill>
                  <a:sysClr val="windowText" lastClr="000000"/>
                </a:solidFill>
                <a:latin typeface="Gill Sans MT" pitchFamily="34" charset="0"/>
              </a:defRPr>
            </a:pPr>
            <a:endParaRPr lang="en-US"/>
          </a:p>
        </c:txPr>
        <c:crossAx val="170534784"/>
        <c:crosses val="autoZero"/>
        <c:auto val="1"/>
        <c:lblAlgn val="ctr"/>
        <c:lblOffset val="100"/>
      </c:catAx>
      <c:valAx>
        <c:axId val="170534784"/>
        <c:scaling>
          <c:orientation val="minMax"/>
        </c:scaling>
        <c:axPos val="l"/>
        <c:numFmt formatCode="0.00%" sourceLinked="1"/>
        <c:tickLblPos val="nextTo"/>
        <c:txPr>
          <a:bodyPr/>
          <a:lstStyle/>
          <a:p>
            <a:pPr>
              <a:defRPr>
                <a:latin typeface="Gill Sans MT" pitchFamily="34" charset="0"/>
              </a:defRPr>
            </a:pPr>
            <a:endParaRPr lang="en-US"/>
          </a:p>
        </c:txPr>
        <c:crossAx val="170533248"/>
        <c:crosses val="autoZero"/>
        <c:crossBetween val="between"/>
      </c:valAx>
    </c:plotArea>
    <c:legend>
      <c:legendPos val="r"/>
      <c:layout>
        <c:manualLayout>
          <c:xMode val="edge"/>
          <c:yMode val="edge"/>
          <c:x val="0.76766729460022365"/>
          <c:y val="0.39158017898365299"/>
          <c:w val="0.21515334679550591"/>
          <c:h val="0.44579894380672275"/>
        </c:manualLayout>
      </c:layout>
      <c:txPr>
        <a:bodyPr/>
        <a:lstStyle/>
        <a:p>
          <a:pPr>
            <a:defRPr>
              <a:latin typeface="Gill Sans MT" pitchFamily="34" charset="0"/>
            </a:defRPr>
          </a:pPr>
          <a:endParaRPr lang="en-US"/>
        </a:p>
      </c:txPr>
    </c:legend>
    <c:plotVisOnly val="1"/>
    <c:dispBlanksAs val="gap"/>
  </c:chart>
  <c:printSettings>
    <c:headerFooter/>
    <c:pageMargins b="0.75000000000000133" l="0.70000000000000062" r="0.70000000000000062" t="0.75000000000000133"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clustered"/>
        <c:ser>
          <c:idx val="0"/>
          <c:order val="0"/>
          <c:tx>
            <c:v>Debtors days</c:v>
          </c:tx>
          <c:dLbls>
            <c:txPr>
              <a:bodyPr/>
              <a:lstStyle/>
              <a:p>
                <a:pPr>
                  <a:defRPr sz="900">
                    <a:latin typeface="Gill Sans MT" pitchFamily="34" charset="0"/>
                  </a:defRPr>
                </a:pPr>
                <a:endParaRPr lang="en-US"/>
              </a:p>
            </c:txPr>
            <c:showVal val="1"/>
          </c:dLbls>
          <c:cat>
            <c:strRef>
              <c:f>'Your Working Capital Metrics'!$B$5:$C$5</c:f>
              <c:strCache>
                <c:ptCount val="2"/>
                <c:pt idx="0">
                  <c:v>YE 2017</c:v>
                </c:pt>
                <c:pt idx="1">
                  <c:v>YE 2018</c:v>
                </c:pt>
              </c:strCache>
            </c:strRef>
          </c:cat>
          <c:val>
            <c:numRef>
              <c:f>'Your Working Capital Metrics'!$B$6:$C$6</c:f>
              <c:numCache>
                <c:formatCode>0.00</c:formatCode>
                <c:ptCount val="2"/>
                <c:pt idx="0">
                  <c:v>0</c:v>
                </c:pt>
                <c:pt idx="1">
                  <c:v>0</c:v>
                </c:pt>
              </c:numCache>
            </c:numRef>
          </c:val>
        </c:ser>
        <c:ser>
          <c:idx val="1"/>
          <c:order val="1"/>
          <c:tx>
            <c:v>Creditor Days</c:v>
          </c:tx>
          <c:dLbls>
            <c:txPr>
              <a:bodyPr/>
              <a:lstStyle/>
              <a:p>
                <a:pPr>
                  <a:defRPr sz="900">
                    <a:latin typeface="Gill Sans MT" pitchFamily="34" charset="0"/>
                  </a:defRPr>
                </a:pPr>
                <a:endParaRPr lang="en-US"/>
              </a:p>
            </c:txPr>
            <c:showVal val="1"/>
          </c:dLbls>
          <c:cat>
            <c:strRef>
              <c:f>'Your Working Capital Metrics'!$B$5:$C$5</c:f>
              <c:strCache>
                <c:ptCount val="2"/>
                <c:pt idx="0">
                  <c:v>YE 2017</c:v>
                </c:pt>
                <c:pt idx="1">
                  <c:v>YE 2018</c:v>
                </c:pt>
              </c:strCache>
            </c:strRef>
          </c:cat>
          <c:val>
            <c:numRef>
              <c:f>'Your Working Capital Metrics'!$B$8:$C$8</c:f>
              <c:numCache>
                <c:formatCode>0.00</c:formatCode>
                <c:ptCount val="2"/>
                <c:pt idx="0">
                  <c:v>0</c:v>
                </c:pt>
                <c:pt idx="1">
                  <c:v>0</c:v>
                </c:pt>
              </c:numCache>
            </c:numRef>
          </c:val>
        </c:ser>
        <c:ser>
          <c:idx val="2"/>
          <c:order val="2"/>
          <c:tx>
            <c:v>Working Capital Days</c:v>
          </c:tx>
          <c:dLbls>
            <c:txPr>
              <a:bodyPr/>
              <a:lstStyle/>
              <a:p>
                <a:pPr>
                  <a:defRPr sz="900">
                    <a:latin typeface="Gill Sans MT" pitchFamily="34" charset="0"/>
                  </a:defRPr>
                </a:pPr>
                <a:endParaRPr lang="en-US"/>
              </a:p>
            </c:txPr>
            <c:showVal val="1"/>
          </c:dLbls>
          <c:cat>
            <c:strRef>
              <c:f>'Your Working Capital Metrics'!$B$5:$C$5</c:f>
              <c:strCache>
                <c:ptCount val="2"/>
                <c:pt idx="0">
                  <c:v>YE 2017</c:v>
                </c:pt>
                <c:pt idx="1">
                  <c:v>YE 2018</c:v>
                </c:pt>
              </c:strCache>
            </c:strRef>
          </c:cat>
          <c:val>
            <c:numRef>
              <c:f>'Your Working Capital Metrics'!$B$9:$C$9</c:f>
              <c:numCache>
                <c:formatCode>0.00</c:formatCode>
                <c:ptCount val="2"/>
                <c:pt idx="0">
                  <c:v>0</c:v>
                </c:pt>
                <c:pt idx="1">
                  <c:v>0</c:v>
                </c:pt>
              </c:numCache>
            </c:numRef>
          </c:val>
        </c:ser>
        <c:dLbls/>
        <c:axId val="171813504"/>
        <c:axId val="172618112"/>
      </c:barChart>
      <c:catAx>
        <c:axId val="171813504"/>
        <c:scaling>
          <c:orientation val="minMax"/>
        </c:scaling>
        <c:axPos val="b"/>
        <c:numFmt formatCode="General" sourceLinked="1"/>
        <c:tickLblPos val="nextTo"/>
        <c:txPr>
          <a:bodyPr/>
          <a:lstStyle/>
          <a:p>
            <a:pPr>
              <a:defRPr>
                <a:latin typeface="Gill Sans MT" pitchFamily="34" charset="0"/>
              </a:defRPr>
            </a:pPr>
            <a:endParaRPr lang="en-US"/>
          </a:p>
        </c:txPr>
        <c:crossAx val="172618112"/>
        <c:crosses val="autoZero"/>
        <c:auto val="1"/>
        <c:lblAlgn val="ctr"/>
        <c:lblOffset val="100"/>
      </c:catAx>
      <c:valAx>
        <c:axId val="172618112"/>
        <c:scaling>
          <c:orientation val="minMax"/>
        </c:scaling>
        <c:axPos val="l"/>
        <c:numFmt formatCode="0.00" sourceLinked="1"/>
        <c:tickLblPos val="nextTo"/>
        <c:txPr>
          <a:bodyPr/>
          <a:lstStyle/>
          <a:p>
            <a:pPr>
              <a:defRPr>
                <a:latin typeface="Gill Sans MT" pitchFamily="34" charset="0"/>
              </a:defRPr>
            </a:pPr>
            <a:endParaRPr lang="en-US"/>
          </a:p>
        </c:txPr>
        <c:crossAx val="171813504"/>
        <c:crosses val="autoZero"/>
        <c:crossBetween val="between"/>
      </c:valAx>
      <c:spPr>
        <a:noFill/>
        <a:ln w="25400">
          <a:noFill/>
        </a:ln>
      </c:spPr>
    </c:plotArea>
    <c:legend>
      <c:legendPos val="r"/>
      <c:layout>
        <c:manualLayout>
          <c:xMode val="edge"/>
          <c:yMode val="edge"/>
          <c:x val="0.80913238734825277"/>
          <c:y val="0.1955371779644863"/>
          <c:w val="0.17338555097425432"/>
          <c:h val="0.63130485784249168"/>
        </c:manualLayout>
      </c:layout>
      <c:txPr>
        <a:bodyPr/>
        <a:lstStyle/>
        <a:p>
          <a:pPr>
            <a:defRPr>
              <a:latin typeface="Gill Sans MT" pitchFamily="34" charset="0"/>
            </a:defRPr>
          </a:pPr>
          <a:endParaRPr lang="en-US"/>
        </a:p>
      </c:txPr>
    </c:legend>
    <c:plotVisOnly val="1"/>
    <c:dispBlanksAs val="gap"/>
  </c:chart>
  <c:printSettings>
    <c:headerFooter/>
    <c:pageMargins b="0.75000000000000133" l="0.70000000000000062" r="0.70000000000000062" t="0.7500000000000013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chart>
    <c:autoTitleDeleted val="1"/>
    <c:plotArea>
      <c:layout/>
      <c:lineChart>
        <c:grouping val="standard"/>
        <c:ser>
          <c:idx val="0"/>
          <c:order val="0"/>
          <c:tx>
            <c:strRef>
              <c:f>'Your Working Capital Metrics'!$A$15</c:f>
              <c:strCache>
                <c:ptCount val="1"/>
                <c:pt idx="0">
                  <c:v>Your Gap</c:v>
                </c:pt>
              </c:strCache>
            </c:strRef>
          </c:tx>
          <c:dLbls>
            <c:txPr>
              <a:bodyPr/>
              <a:lstStyle/>
              <a:p>
                <a:pPr>
                  <a:defRPr sz="900">
                    <a:latin typeface="Gill Sans MT" pitchFamily="34" charset="0"/>
                  </a:defRPr>
                </a:pPr>
                <a:endParaRPr lang="en-US"/>
              </a:p>
            </c:txPr>
            <c:showVal val="1"/>
          </c:dLbls>
          <c:cat>
            <c:strRef>
              <c:f>'Your Working Capital Metrics'!$B$5:$C$5</c:f>
              <c:strCache>
                <c:ptCount val="2"/>
                <c:pt idx="0">
                  <c:v>YE 2017</c:v>
                </c:pt>
                <c:pt idx="1">
                  <c:v>YE 2018</c:v>
                </c:pt>
              </c:strCache>
            </c:strRef>
          </c:cat>
          <c:val>
            <c:numRef>
              <c:f>'Your Working Capital Metrics'!$B$15:$C$15</c:f>
              <c:numCache>
                <c:formatCode>0.00%</c:formatCode>
                <c:ptCount val="2"/>
                <c:pt idx="0">
                  <c:v>0</c:v>
                </c:pt>
                <c:pt idx="1">
                  <c:v>0</c:v>
                </c:pt>
              </c:numCache>
            </c:numRef>
          </c:val>
        </c:ser>
        <c:dLbls/>
        <c:marker val="1"/>
        <c:axId val="180638848"/>
        <c:axId val="180640384"/>
      </c:lineChart>
      <c:catAx>
        <c:axId val="180638848"/>
        <c:scaling>
          <c:orientation val="minMax"/>
        </c:scaling>
        <c:axPos val="b"/>
        <c:numFmt formatCode="General" sourceLinked="1"/>
        <c:tickLblPos val="nextTo"/>
        <c:txPr>
          <a:bodyPr/>
          <a:lstStyle/>
          <a:p>
            <a:pPr>
              <a:defRPr>
                <a:latin typeface="Gill Sans MT" pitchFamily="34" charset="0"/>
              </a:defRPr>
            </a:pPr>
            <a:endParaRPr lang="en-US"/>
          </a:p>
        </c:txPr>
        <c:crossAx val="180640384"/>
        <c:crosses val="autoZero"/>
        <c:auto val="1"/>
        <c:lblAlgn val="ctr"/>
        <c:lblOffset val="100"/>
      </c:catAx>
      <c:valAx>
        <c:axId val="180640384"/>
        <c:scaling>
          <c:orientation val="minMax"/>
        </c:scaling>
        <c:axPos val="l"/>
        <c:numFmt formatCode="0.00%" sourceLinked="1"/>
        <c:tickLblPos val="nextTo"/>
        <c:txPr>
          <a:bodyPr/>
          <a:lstStyle/>
          <a:p>
            <a:pPr>
              <a:defRPr>
                <a:latin typeface="Gill Sans MT" pitchFamily="34" charset="0"/>
              </a:defRPr>
            </a:pPr>
            <a:endParaRPr lang="en-US"/>
          </a:p>
        </c:txPr>
        <c:crossAx val="180638848"/>
        <c:crosses val="autoZero"/>
        <c:crossBetween val="between"/>
      </c:valAx>
    </c:plotArea>
    <c:legend>
      <c:legendPos val="r"/>
      <c:layout>
        <c:manualLayout>
          <c:xMode val="edge"/>
          <c:yMode val="edge"/>
          <c:x val="0.78203271303889865"/>
          <c:y val="0.4503485077610333"/>
          <c:w val="0.20588907355438701"/>
          <c:h val="0.15894665484695264"/>
        </c:manualLayout>
      </c:layout>
      <c:txPr>
        <a:bodyPr/>
        <a:lstStyle/>
        <a:p>
          <a:pPr>
            <a:defRPr>
              <a:latin typeface="Gill Sans MT" pitchFamily="34" charset="0"/>
            </a:defRPr>
          </a:pPr>
          <a:endParaRPr lang="en-US"/>
        </a:p>
      </c:txPr>
    </c:legend>
    <c:plotVisOnly val="1"/>
    <c:dispBlanksAs val="gap"/>
  </c:chart>
  <c:printSettings>
    <c:headerFooter/>
    <c:pageMargins b="0.75000000000000133" l="0.70000000000000062" r="0.70000000000000062" t="0.7500000000000013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clustered"/>
        <c:ser>
          <c:idx val="0"/>
          <c:order val="0"/>
          <c:tx>
            <c:strRef>
              <c:f>'Your Value Improvement'!$A$31</c:f>
              <c:strCache>
                <c:ptCount val="1"/>
                <c:pt idx="0">
                  <c:v>Equity Valuation</c:v>
                </c:pt>
              </c:strCache>
            </c:strRef>
          </c:tx>
          <c:val>
            <c:numRef>
              <c:f>'Your Value Improvement'!$B$31:$H$31</c:f>
              <c:numCache>
                <c:formatCode>"£"#,##0</c:formatCode>
                <c:ptCount val="7"/>
                <c:pt idx="0">
                  <c:v>0</c:v>
                </c:pt>
                <c:pt idx="1">
                  <c:v>0</c:v>
                </c:pt>
                <c:pt idx="2">
                  <c:v>0</c:v>
                </c:pt>
                <c:pt idx="3">
                  <c:v>0</c:v>
                </c:pt>
                <c:pt idx="4">
                  <c:v>0</c:v>
                </c:pt>
                <c:pt idx="5">
                  <c:v>0</c:v>
                </c:pt>
                <c:pt idx="6">
                  <c:v>0</c:v>
                </c:pt>
              </c:numCache>
            </c:numRef>
          </c:val>
        </c:ser>
        <c:ser>
          <c:idx val="1"/>
          <c:order val="1"/>
          <c:tx>
            <c:strRef>
              <c:f>'Your Value Improvement'!$A$33</c:f>
              <c:strCache>
                <c:ptCount val="1"/>
                <c:pt idx="0">
                  <c:v>Your Enhanced Value Indicator</c:v>
                </c:pt>
              </c:strCache>
            </c:strRef>
          </c:tx>
          <c:val>
            <c:numRef>
              <c:f>'Your Value Improvement'!$B$33:$H$33</c:f>
              <c:numCache>
                <c:formatCode>"£"#,##0</c:formatCode>
                <c:ptCount val="7"/>
                <c:pt idx="0">
                  <c:v>0</c:v>
                </c:pt>
                <c:pt idx="1">
                  <c:v>0</c:v>
                </c:pt>
                <c:pt idx="2">
                  <c:v>0</c:v>
                </c:pt>
                <c:pt idx="3">
                  <c:v>0</c:v>
                </c:pt>
                <c:pt idx="4">
                  <c:v>0</c:v>
                </c:pt>
                <c:pt idx="5">
                  <c:v>0</c:v>
                </c:pt>
                <c:pt idx="6">
                  <c:v>0</c:v>
                </c:pt>
              </c:numCache>
            </c:numRef>
          </c:val>
        </c:ser>
        <c:dLbls/>
        <c:axId val="192843776"/>
        <c:axId val="192845312"/>
      </c:barChart>
      <c:catAx>
        <c:axId val="192843776"/>
        <c:scaling>
          <c:orientation val="minMax"/>
        </c:scaling>
        <c:axPos val="b"/>
        <c:numFmt formatCode="General" sourceLinked="1"/>
        <c:tickLblPos val="nextTo"/>
        <c:crossAx val="192845312"/>
        <c:crosses val="autoZero"/>
        <c:auto val="1"/>
        <c:lblAlgn val="ctr"/>
        <c:lblOffset val="100"/>
      </c:catAx>
      <c:valAx>
        <c:axId val="192845312"/>
        <c:scaling>
          <c:orientation val="minMax"/>
        </c:scaling>
        <c:axPos val="l"/>
        <c:majorGridlines/>
        <c:numFmt formatCode="&quot;£&quot;#,##0" sourceLinked="1"/>
        <c:tickLblPos val="nextTo"/>
        <c:crossAx val="192843776"/>
        <c:crosses val="autoZero"/>
        <c:crossBetween val="between"/>
      </c:valAx>
    </c:plotArea>
    <c:legend>
      <c:legendPos val="r"/>
    </c:legend>
    <c:plotVisOnly val="1"/>
    <c:dispBlanksAs val="gap"/>
  </c:chart>
  <c:printSettings>
    <c:headerFooter/>
    <c:pageMargins b="0.75000000000000133" l="0.70000000000000062" r="0.70000000000000062" t="0.75000000000000133"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bmim-cash-flow.co.uk/" TargetMode="External"/></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533400</xdr:colOff>
      <xdr:row>1</xdr:row>
      <xdr:rowOff>123825</xdr:rowOff>
    </xdr:to>
    <xdr:pic>
      <xdr:nvPicPr>
        <xdr:cNvPr id="659474" name="Picture 1" descr="BMIM Cashflow logo.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0" y="0"/>
          <a:ext cx="1143000" cy="3714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47</xdr:row>
      <xdr:rowOff>161925</xdr:rowOff>
    </xdr:from>
    <xdr:to>
      <xdr:col>0</xdr:col>
      <xdr:colOff>285750</xdr:colOff>
      <xdr:row>48</xdr:row>
      <xdr:rowOff>9525</xdr:rowOff>
    </xdr:to>
    <xdr:sp macro="" textlink="">
      <xdr:nvSpPr>
        <xdr:cNvPr id="193747" name="object 18"/>
        <xdr:cNvSpPr>
          <a:spLocks/>
        </xdr:cNvSpPr>
      </xdr:nvSpPr>
      <xdr:spPr bwMode="auto">
        <a:xfrm flipV="1">
          <a:off x="95250" y="10487025"/>
          <a:ext cx="190500" cy="38100"/>
        </a:xfrm>
        <a:custGeom>
          <a:avLst/>
          <a:gdLst>
            <a:gd name="T0" fmla="*/ 0 w 384175"/>
            <a:gd name="T1" fmla="*/ 0 h 45719"/>
            <a:gd name="T2" fmla="*/ 0 w 384175"/>
            <a:gd name="T3" fmla="*/ 0 h 45719"/>
            <a:gd name="T4" fmla="*/ 0 60000 65536"/>
            <a:gd name="T5" fmla="*/ 0 60000 65536"/>
            <a:gd name="T6" fmla="*/ 0 w 384175"/>
            <a:gd name="T7" fmla="*/ 0 h 45719"/>
            <a:gd name="T8" fmla="*/ 384175 w 384175"/>
            <a:gd name="T9" fmla="*/ 45719 h 45719"/>
          </a:gdLst>
          <a:ahLst/>
          <a:cxnLst>
            <a:cxn ang="T4">
              <a:pos x="T0" y="T1"/>
            </a:cxn>
            <a:cxn ang="T5">
              <a:pos x="T2" y="T3"/>
            </a:cxn>
          </a:cxnLst>
          <a:rect l="T6" t="T7" r="T8" b="T9"/>
          <a:pathLst>
            <a:path w="384175" h="45719">
              <a:moveTo>
                <a:pt x="0" y="0"/>
              </a:moveTo>
              <a:lnTo>
                <a:pt x="383548" y="0"/>
              </a:lnTo>
            </a:path>
          </a:pathLst>
        </a:custGeom>
        <a:noFill/>
        <a:ln w="6350">
          <a:solidFill>
            <a:srgbClr val="C51B66"/>
          </a:solidFill>
          <a:round/>
          <a:headEnd/>
          <a:tailEnd/>
        </a:ln>
        <a:extLst>
          <a:ext uri="{909E8E84-426E-40DD-AFC4-6F175D3DCCD1}">
            <a14:hiddenFill xmlns:a14="http://schemas.microsoft.com/office/drawing/2010/main" xmlns="">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39</xdr:row>
      <xdr:rowOff>209550</xdr:rowOff>
    </xdr:from>
    <xdr:to>
      <xdr:col>3</xdr:col>
      <xdr:colOff>971550</xdr:colOff>
      <xdr:row>48</xdr:row>
      <xdr:rowOff>0</xdr:rowOff>
    </xdr:to>
    <xdr:graphicFrame macro="">
      <xdr:nvGraphicFramePr>
        <xdr:cNvPr id="22908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17</xdr:row>
      <xdr:rowOff>219075</xdr:rowOff>
    </xdr:from>
    <xdr:to>
      <xdr:col>3</xdr:col>
      <xdr:colOff>971550</xdr:colOff>
      <xdr:row>26</xdr:row>
      <xdr:rowOff>0</xdr:rowOff>
    </xdr:to>
    <xdr:graphicFrame macro="">
      <xdr:nvGraphicFramePr>
        <xdr:cNvPr id="22909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xdr:colOff>
      <xdr:row>29</xdr:row>
      <xdr:rowOff>19050</xdr:rowOff>
    </xdr:from>
    <xdr:to>
      <xdr:col>4</xdr:col>
      <xdr:colOff>9525</xdr:colOff>
      <xdr:row>37</xdr:row>
      <xdr:rowOff>19050</xdr:rowOff>
    </xdr:to>
    <xdr:graphicFrame macro="">
      <xdr:nvGraphicFramePr>
        <xdr:cNvPr id="22909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43</xdr:row>
      <xdr:rowOff>19050</xdr:rowOff>
    </xdr:from>
    <xdr:to>
      <xdr:col>4</xdr:col>
      <xdr:colOff>9525</xdr:colOff>
      <xdr:row>51</xdr:row>
      <xdr:rowOff>19050</xdr:rowOff>
    </xdr:to>
    <xdr:graphicFrame macro="">
      <xdr:nvGraphicFramePr>
        <xdr:cNvPr id="26184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17</xdr:row>
      <xdr:rowOff>47625</xdr:rowOff>
    </xdr:from>
    <xdr:to>
      <xdr:col>3</xdr:col>
      <xdr:colOff>971550</xdr:colOff>
      <xdr:row>26</xdr:row>
      <xdr:rowOff>38100</xdr:rowOff>
    </xdr:to>
    <xdr:graphicFrame macro="">
      <xdr:nvGraphicFramePr>
        <xdr:cNvPr id="26184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xdr:colOff>
      <xdr:row>53</xdr:row>
      <xdr:rowOff>38100</xdr:rowOff>
    </xdr:from>
    <xdr:to>
      <xdr:col>4</xdr:col>
      <xdr:colOff>0</xdr:colOff>
      <xdr:row>59</xdr:row>
      <xdr:rowOff>161925</xdr:rowOff>
    </xdr:to>
    <xdr:graphicFrame macro="">
      <xdr:nvGraphicFramePr>
        <xdr:cNvPr id="26184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167216</xdr:colOff>
      <xdr:row>16</xdr:row>
      <xdr:rowOff>0</xdr:rowOff>
    </xdr:from>
    <xdr:to>
      <xdr:col>0</xdr:col>
      <xdr:colOff>1492592</xdr:colOff>
      <xdr:row>19</xdr:row>
      <xdr:rowOff>89935</xdr:rowOff>
    </xdr:to>
    <xdr:sp macro="" textlink="">
      <xdr:nvSpPr>
        <xdr:cNvPr id="38" name="Rectangle 37"/>
        <xdr:cNvSpPr/>
      </xdr:nvSpPr>
      <xdr:spPr>
        <a:xfrm>
          <a:off x="176741" y="4200525"/>
          <a:ext cx="1312334" cy="661435"/>
        </a:xfrm>
        <a:prstGeom prst="rect">
          <a:avLst/>
        </a:prstGeom>
        <a:solidFill>
          <a:schemeClr val="accent2">
            <a:lumMod val="60000"/>
            <a:lumOff val="40000"/>
          </a:schemeClr>
        </a:solidFill>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defRPr sz="1000"/>
          </a:pPr>
          <a:r>
            <a:rPr lang="mk-MK" sz="1100" b="1" i="0" u="none" strike="noStrike" baseline="0">
              <a:solidFill>
                <a:srgbClr val="FFFFFF"/>
              </a:solidFill>
            </a:rPr>
            <a:t>EBIT</a:t>
          </a:r>
        </a:p>
      </xdr:txBody>
    </xdr:sp>
    <xdr:clientData/>
  </xdr:twoCellAnchor>
  <xdr:twoCellAnchor>
    <xdr:from>
      <xdr:col>0</xdr:col>
      <xdr:colOff>166158</xdr:colOff>
      <xdr:row>20</xdr:row>
      <xdr:rowOff>69850</xdr:rowOff>
    </xdr:from>
    <xdr:to>
      <xdr:col>0</xdr:col>
      <xdr:colOff>1475037</xdr:colOff>
      <xdr:row>23</xdr:row>
      <xdr:rowOff>156820</xdr:rowOff>
    </xdr:to>
    <xdr:sp macro="" textlink="">
      <xdr:nvSpPr>
        <xdr:cNvPr id="39" name="Rectangle 38"/>
        <xdr:cNvSpPr/>
      </xdr:nvSpPr>
      <xdr:spPr>
        <a:xfrm>
          <a:off x="166158" y="5032375"/>
          <a:ext cx="1308856" cy="661620"/>
        </a:xfrm>
        <a:prstGeom prst="rect">
          <a:avLst/>
        </a:prstGeom>
        <a:solidFill>
          <a:schemeClr val="accent6">
            <a:lumMod val="60000"/>
            <a:lumOff val="40000"/>
          </a:schemeClr>
        </a:solidFill>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defRPr sz="1000"/>
          </a:pPr>
          <a:r>
            <a:rPr lang="mk-MK" sz="1100" b="1" i="0" u="none" strike="noStrike" baseline="0">
              <a:solidFill>
                <a:srgbClr val="FFFFFF"/>
              </a:solidFill>
            </a:rPr>
            <a:t>Revenue</a:t>
          </a:r>
        </a:p>
      </xdr:txBody>
    </xdr:sp>
    <xdr:clientData/>
  </xdr:twoCellAnchor>
  <xdr:twoCellAnchor>
    <xdr:from>
      <xdr:col>0</xdr:col>
      <xdr:colOff>1929341</xdr:colOff>
      <xdr:row>20</xdr:row>
      <xdr:rowOff>69850</xdr:rowOff>
    </xdr:from>
    <xdr:to>
      <xdr:col>1</xdr:col>
      <xdr:colOff>401532</xdr:colOff>
      <xdr:row>23</xdr:row>
      <xdr:rowOff>156820</xdr:rowOff>
    </xdr:to>
    <xdr:sp macro="" textlink="">
      <xdr:nvSpPr>
        <xdr:cNvPr id="40" name="Rectangle 39"/>
        <xdr:cNvSpPr/>
      </xdr:nvSpPr>
      <xdr:spPr>
        <a:xfrm>
          <a:off x="1929341" y="5032375"/>
          <a:ext cx="1311065" cy="661620"/>
        </a:xfrm>
        <a:prstGeom prst="rect">
          <a:avLst/>
        </a:prstGeom>
        <a:solidFill>
          <a:schemeClr val="accent3">
            <a:lumMod val="60000"/>
            <a:lumOff val="40000"/>
          </a:schemeClr>
        </a:solidFill>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defRPr sz="1000"/>
          </a:pPr>
          <a:r>
            <a:rPr lang="mk-MK" sz="1100" b="1" i="0" u="none" strike="noStrike" baseline="0">
              <a:solidFill>
                <a:srgbClr val="FFFFFF"/>
              </a:solidFill>
            </a:rPr>
            <a:t>Net Operating Assets</a:t>
          </a:r>
        </a:p>
      </xdr:txBody>
    </xdr:sp>
    <xdr:clientData/>
  </xdr:twoCellAnchor>
  <xdr:twoCellAnchor>
    <xdr:from>
      <xdr:col>1</xdr:col>
      <xdr:colOff>613834</xdr:colOff>
      <xdr:row>18</xdr:row>
      <xdr:rowOff>156633</xdr:rowOff>
    </xdr:from>
    <xdr:to>
      <xdr:col>1</xdr:col>
      <xdr:colOff>974170</xdr:colOff>
      <xdr:row>21</xdr:row>
      <xdr:rowOff>21147</xdr:rowOff>
    </xdr:to>
    <xdr:sp macro="" textlink="">
      <xdr:nvSpPr>
        <xdr:cNvPr id="41" name="Equal 40"/>
        <xdr:cNvSpPr/>
      </xdr:nvSpPr>
      <xdr:spPr>
        <a:xfrm>
          <a:off x="3455459" y="4741333"/>
          <a:ext cx="370096" cy="432984"/>
        </a:xfrm>
        <a:prstGeom prst="mathEqua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mk-MK"/>
        </a:p>
      </xdr:txBody>
    </xdr:sp>
    <xdr:clientData/>
  </xdr:twoCellAnchor>
  <xdr:twoCellAnchor>
    <xdr:from>
      <xdr:col>1</xdr:col>
      <xdr:colOff>1141942</xdr:colOff>
      <xdr:row>16</xdr:row>
      <xdr:rowOff>0</xdr:rowOff>
    </xdr:from>
    <xdr:to>
      <xdr:col>3</xdr:col>
      <xdr:colOff>234226</xdr:colOff>
      <xdr:row>19</xdr:row>
      <xdr:rowOff>89918</xdr:rowOff>
    </xdr:to>
    <xdr:sp macro="" textlink="">
      <xdr:nvSpPr>
        <xdr:cNvPr id="42" name="Rectangle 41"/>
        <xdr:cNvSpPr/>
      </xdr:nvSpPr>
      <xdr:spPr>
        <a:xfrm>
          <a:off x="3980392" y="4200525"/>
          <a:ext cx="1295652" cy="661418"/>
        </a:xfrm>
        <a:prstGeom prst="rect">
          <a:avLst/>
        </a:prstGeom>
        <a:solidFill>
          <a:schemeClr val="accent2">
            <a:lumMod val="60000"/>
            <a:lumOff val="40000"/>
          </a:schemeClr>
        </a:solidFill>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defRPr sz="1000"/>
          </a:pPr>
          <a:r>
            <a:rPr lang="mk-MK" sz="1100" b="1" i="0" u="none" strike="noStrike" baseline="0">
              <a:solidFill>
                <a:srgbClr val="FFFFFF"/>
              </a:solidFill>
            </a:rPr>
            <a:t>EBIT</a:t>
          </a:r>
        </a:p>
      </xdr:txBody>
    </xdr:sp>
    <xdr:clientData/>
  </xdr:twoCellAnchor>
  <xdr:twoCellAnchor>
    <xdr:from>
      <xdr:col>2</xdr:col>
      <xdr:colOff>16934</xdr:colOff>
      <xdr:row>20</xdr:row>
      <xdr:rowOff>67733</xdr:rowOff>
    </xdr:from>
    <xdr:to>
      <xdr:col>3</xdr:col>
      <xdr:colOff>270868</xdr:colOff>
      <xdr:row>23</xdr:row>
      <xdr:rowOff>154383</xdr:rowOff>
    </xdr:to>
    <xdr:sp macro="" textlink="">
      <xdr:nvSpPr>
        <xdr:cNvPr id="43" name="Rectangle 42"/>
        <xdr:cNvSpPr/>
      </xdr:nvSpPr>
      <xdr:spPr>
        <a:xfrm>
          <a:off x="3998384" y="5030258"/>
          <a:ext cx="1308053" cy="655016"/>
        </a:xfrm>
        <a:prstGeom prst="rect">
          <a:avLst/>
        </a:prstGeom>
        <a:solidFill>
          <a:schemeClr val="accent3">
            <a:lumMod val="60000"/>
            <a:lumOff val="40000"/>
          </a:schemeClr>
        </a:solidFill>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defRPr sz="1000"/>
          </a:pPr>
          <a:r>
            <a:rPr lang="mk-MK" sz="1100" b="1" i="0" u="none" strike="noStrike" baseline="0">
              <a:solidFill>
                <a:srgbClr val="FFFFFF"/>
              </a:solidFill>
            </a:rPr>
            <a:t>Net Operating Assets</a:t>
          </a:r>
        </a:p>
      </xdr:txBody>
    </xdr:sp>
    <xdr:clientData/>
  </xdr:twoCellAnchor>
  <xdr:twoCellAnchor>
    <xdr:from>
      <xdr:col>1</xdr:col>
      <xdr:colOff>1120775</xdr:colOff>
      <xdr:row>19</xdr:row>
      <xdr:rowOff>176741</xdr:rowOff>
    </xdr:from>
    <xdr:to>
      <xdr:col>3</xdr:col>
      <xdr:colOff>348232</xdr:colOff>
      <xdr:row>19</xdr:row>
      <xdr:rowOff>176741</xdr:rowOff>
    </xdr:to>
    <xdr:cxnSp macro="">
      <xdr:nvCxnSpPr>
        <xdr:cNvPr id="44" name="Straight Connector 43"/>
        <xdr:cNvCxnSpPr/>
      </xdr:nvCxnSpPr>
      <xdr:spPr>
        <a:xfrm>
          <a:off x="3959225" y="4951941"/>
          <a:ext cx="1427743"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106892</xdr:colOff>
      <xdr:row>19</xdr:row>
      <xdr:rowOff>173567</xdr:rowOff>
    </xdr:from>
    <xdr:to>
      <xdr:col>0</xdr:col>
      <xdr:colOff>1532094</xdr:colOff>
      <xdr:row>19</xdr:row>
      <xdr:rowOff>173567</xdr:rowOff>
    </xdr:to>
    <xdr:cxnSp macro="">
      <xdr:nvCxnSpPr>
        <xdr:cNvPr id="45" name="Straight Connector 44"/>
        <xdr:cNvCxnSpPr/>
      </xdr:nvCxnSpPr>
      <xdr:spPr>
        <a:xfrm>
          <a:off x="113242" y="4955117"/>
          <a:ext cx="1434856"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1852084</xdr:colOff>
      <xdr:row>19</xdr:row>
      <xdr:rowOff>175684</xdr:rowOff>
    </xdr:from>
    <xdr:to>
      <xdr:col>1</xdr:col>
      <xdr:colOff>451155</xdr:colOff>
      <xdr:row>19</xdr:row>
      <xdr:rowOff>175684</xdr:rowOff>
    </xdr:to>
    <xdr:cxnSp macro="">
      <xdr:nvCxnSpPr>
        <xdr:cNvPr id="46" name="Straight Connector 45"/>
        <xdr:cNvCxnSpPr/>
      </xdr:nvCxnSpPr>
      <xdr:spPr>
        <a:xfrm>
          <a:off x="1855259" y="4944534"/>
          <a:ext cx="1434438"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1930400</xdr:colOff>
      <xdr:row>16</xdr:row>
      <xdr:rowOff>0</xdr:rowOff>
    </xdr:from>
    <xdr:to>
      <xdr:col>1</xdr:col>
      <xdr:colOff>419160</xdr:colOff>
      <xdr:row>19</xdr:row>
      <xdr:rowOff>89935</xdr:rowOff>
    </xdr:to>
    <xdr:sp macro="" textlink="">
      <xdr:nvSpPr>
        <xdr:cNvPr id="47" name="Rectangle 46"/>
        <xdr:cNvSpPr/>
      </xdr:nvSpPr>
      <xdr:spPr>
        <a:xfrm>
          <a:off x="1930400" y="4200525"/>
          <a:ext cx="1326984" cy="661435"/>
        </a:xfrm>
        <a:prstGeom prst="rect">
          <a:avLst/>
        </a:prstGeom>
        <a:solidFill>
          <a:schemeClr val="accent6">
            <a:lumMod val="60000"/>
            <a:lumOff val="40000"/>
          </a:schemeClr>
        </a:solidFill>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defRPr sz="1000"/>
          </a:pPr>
          <a:r>
            <a:rPr lang="mk-MK" sz="1100" b="1" i="0" u="none" strike="noStrike" baseline="0">
              <a:solidFill>
                <a:srgbClr val="FFFFFF"/>
              </a:solidFill>
            </a:rPr>
            <a:t>Revenue</a:t>
          </a:r>
        </a:p>
      </xdr:txBody>
    </xdr:sp>
    <xdr:clientData/>
  </xdr:twoCellAnchor>
  <xdr:twoCellAnchor>
    <xdr:from>
      <xdr:col>0</xdr:col>
      <xdr:colOff>1449917</xdr:colOff>
      <xdr:row>18</xdr:row>
      <xdr:rowOff>158750</xdr:rowOff>
    </xdr:from>
    <xdr:to>
      <xdr:col>0</xdr:col>
      <xdr:colOff>1961693</xdr:colOff>
      <xdr:row>21</xdr:row>
      <xdr:rowOff>21091</xdr:rowOff>
    </xdr:to>
    <xdr:sp macro="" textlink="">
      <xdr:nvSpPr>
        <xdr:cNvPr id="48" name="Multiply 47"/>
        <xdr:cNvSpPr/>
      </xdr:nvSpPr>
      <xdr:spPr>
        <a:xfrm>
          <a:off x="1453092" y="4743450"/>
          <a:ext cx="514047" cy="430614"/>
        </a:xfrm>
        <a:prstGeom prst="mathMultiply">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mk-MK"/>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590550</xdr:colOff>
      <xdr:row>34</xdr:row>
      <xdr:rowOff>66675</xdr:rowOff>
    </xdr:from>
    <xdr:to>
      <xdr:col>5</xdr:col>
      <xdr:colOff>590550</xdr:colOff>
      <xdr:row>48</xdr:row>
      <xdr:rowOff>142875</xdr:rowOff>
    </xdr:to>
    <xdr:graphicFrame macro="">
      <xdr:nvGraphicFramePr>
        <xdr:cNvPr id="121243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2</xdr:col>
      <xdr:colOff>9525</xdr:colOff>
      <xdr:row>6</xdr:row>
      <xdr:rowOff>6350</xdr:rowOff>
    </xdr:from>
    <xdr:to>
      <xdr:col>2</xdr:col>
      <xdr:colOff>1054100</xdr:colOff>
      <xdr:row>6</xdr:row>
      <xdr:rowOff>6350</xdr:rowOff>
    </xdr:to>
    <xdr:cxnSp macro="">
      <xdr:nvCxnSpPr>
        <xdr:cNvPr id="2" name="Straight Arrow Connector 1"/>
        <xdr:cNvCxnSpPr/>
      </xdr:nvCxnSpPr>
      <xdr:spPr>
        <a:xfrm>
          <a:off x="1228725" y="1238250"/>
          <a:ext cx="1044575" cy="0"/>
        </a:xfrm>
        <a:prstGeom prst="straightConnector1">
          <a:avLst/>
        </a:prstGeom>
        <a:ln w="38100">
          <a:solidFill>
            <a:srgbClr val="C61B6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19050</xdr:colOff>
      <xdr:row>6</xdr:row>
      <xdr:rowOff>0</xdr:rowOff>
    </xdr:from>
    <xdr:to>
      <xdr:col>6</xdr:col>
      <xdr:colOff>0</xdr:colOff>
      <xdr:row>6</xdr:row>
      <xdr:rowOff>0</xdr:rowOff>
    </xdr:to>
    <xdr:cxnSp macro="">
      <xdr:nvCxnSpPr>
        <xdr:cNvPr id="3" name="Straight Arrow Connector 2"/>
        <xdr:cNvCxnSpPr/>
      </xdr:nvCxnSpPr>
      <xdr:spPr>
        <a:xfrm>
          <a:off x="3067050" y="1276350"/>
          <a:ext cx="590550" cy="0"/>
        </a:xfrm>
        <a:prstGeom prst="straightConnector1">
          <a:avLst/>
        </a:prstGeom>
        <a:ln w="38100">
          <a:solidFill>
            <a:srgbClr val="C61B6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9525</xdr:colOff>
      <xdr:row>6</xdr:row>
      <xdr:rowOff>9525</xdr:rowOff>
    </xdr:from>
    <xdr:to>
      <xdr:col>8</xdr:col>
      <xdr:colOff>600075</xdr:colOff>
      <xdr:row>6</xdr:row>
      <xdr:rowOff>9525</xdr:rowOff>
    </xdr:to>
    <xdr:cxnSp macro="">
      <xdr:nvCxnSpPr>
        <xdr:cNvPr id="4" name="Straight Arrow Connector 3"/>
        <xdr:cNvCxnSpPr/>
      </xdr:nvCxnSpPr>
      <xdr:spPr>
        <a:xfrm>
          <a:off x="4886325" y="1285875"/>
          <a:ext cx="590550" cy="0"/>
        </a:xfrm>
        <a:prstGeom prst="straightConnector1">
          <a:avLst/>
        </a:prstGeom>
        <a:ln w="38100">
          <a:solidFill>
            <a:srgbClr val="C61B6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19051</xdr:colOff>
      <xdr:row>8</xdr:row>
      <xdr:rowOff>19050</xdr:rowOff>
    </xdr:from>
    <xdr:to>
      <xdr:col>10</xdr:col>
      <xdr:colOff>428630</xdr:colOff>
      <xdr:row>15</xdr:row>
      <xdr:rowOff>28575</xdr:rowOff>
    </xdr:to>
    <xdr:cxnSp macro="">
      <xdr:nvCxnSpPr>
        <xdr:cNvPr id="5" name="Elbow Connector 4"/>
        <xdr:cNvCxnSpPr/>
      </xdr:nvCxnSpPr>
      <xdr:spPr>
        <a:xfrm rot="10800000" flipV="1">
          <a:off x="3676651" y="1704975"/>
          <a:ext cx="2847979" cy="1400175"/>
        </a:xfrm>
        <a:prstGeom prst="bentConnector3">
          <a:avLst>
            <a:gd name="adj1" fmla="val -836"/>
          </a:avLst>
        </a:prstGeom>
        <a:ln w="38100">
          <a:solidFill>
            <a:srgbClr val="C61B6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203200</xdr:colOff>
      <xdr:row>18</xdr:row>
      <xdr:rowOff>25400</xdr:rowOff>
    </xdr:from>
    <xdr:to>
      <xdr:col>5</xdr:col>
      <xdr:colOff>206374</xdr:colOff>
      <xdr:row>19</xdr:row>
      <xdr:rowOff>187325</xdr:rowOff>
    </xdr:to>
    <xdr:cxnSp macro="">
      <xdr:nvCxnSpPr>
        <xdr:cNvPr id="11" name="Straight Arrow Connector 10"/>
        <xdr:cNvCxnSpPr/>
      </xdr:nvCxnSpPr>
      <xdr:spPr>
        <a:xfrm>
          <a:off x="3708400" y="3638550"/>
          <a:ext cx="3174" cy="346075"/>
        </a:xfrm>
        <a:prstGeom prst="straightConnector1">
          <a:avLst/>
        </a:prstGeom>
        <a:ln w="38100">
          <a:solidFill>
            <a:srgbClr val="C61B6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184150</xdr:colOff>
      <xdr:row>24</xdr:row>
      <xdr:rowOff>25400</xdr:rowOff>
    </xdr:from>
    <xdr:to>
      <xdr:col>5</xdr:col>
      <xdr:colOff>187324</xdr:colOff>
      <xdr:row>25</xdr:row>
      <xdr:rowOff>187325</xdr:rowOff>
    </xdr:to>
    <xdr:cxnSp macro="">
      <xdr:nvCxnSpPr>
        <xdr:cNvPr id="12" name="Straight Arrow Connector 11"/>
        <xdr:cNvCxnSpPr/>
      </xdr:nvCxnSpPr>
      <xdr:spPr>
        <a:xfrm>
          <a:off x="3689350" y="4794250"/>
          <a:ext cx="3174" cy="346075"/>
        </a:xfrm>
        <a:prstGeom prst="straightConnector1">
          <a:avLst/>
        </a:prstGeom>
        <a:ln w="38100">
          <a:solidFill>
            <a:srgbClr val="C61B6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dimension ref="A11:J39"/>
  <sheetViews>
    <sheetView showGridLines="0" tabSelected="1" zoomScaleNormal="100" workbookViewId="0">
      <selection activeCell="A11" sqref="A11:I11"/>
    </sheetView>
  </sheetViews>
  <sheetFormatPr defaultColWidth="9.1796875" defaultRowHeight="18.5"/>
  <cols>
    <col min="1" max="16384" width="9.1796875" style="184"/>
  </cols>
  <sheetData>
    <row r="11" spans="1:9" ht="23.25" customHeight="1">
      <c r="A11" s="207" t="s">
        <v>149</v>
      </c>
      <c r="B11" s="207"/>
      <c r="C11" s="207"/>
      <c r="D11" s="207"/>
      <c r="E11" s="207"/>
      <c r="F11" s="207"/>
      <c r="G11" s="207"/>
      <c r="H11" s="207"/>
      <c r="I11" s="207"/>
    </row>
    <row r="12" spans="1:9" ht="21.75" customHeight="1">
      <c r="A12" s="208" t="s">
        <v>40</v>
      </c>
      <c r="B12" s="208"/>
      <c r="C12" s="208"/>
      <c r="D12" s="208"/>
      <c r="E12" s="208"/>
      <c r="F12" s="208"/>
      <c r="G12" s="208"/>
      <c r="H12" s="208"/>
      <c r="I12" s="208"/>
    </row>
    <row r="13" spans="1:9" ht="22.5" customHeight="1">
      <c r="A13" s="207" t="s">
        <v>188</v>
      </c>
      <c r="B13" s="207"/>
      <c r="C13" s="207"/>
      <c r="D13" s="207"/>
      <c r="E13" s="207"/>
      <c r="F13" s="207"/>
      <c r="G13" s="207"/>
      <c r="H13" s="207"/>
      <c r="I13" s="207"/>
    </row>
    <row r="38" spans="1:10">
      <c r="A38" s="209"/>
      <c r="B38" s="209"/>
      <c r="C38" s="209"/>
      <c r="D38" s="209"/>
      <c r="E38" s="209"/>
      <c r="F38" s="209"/>
      <c r="G38" s="209"/>
      <c r="H38" s="209"/>
      <c r="I38" s="209"/>
    </row>
    <row r="39" spans="1:10" ht="18.649999999999999" customHeight="1">
      <c r="A39" s="209"/>
      <c r="B39" s="209"/>
      <c r="C39" s="209"/>
      <c r="D39" s="209"/>
      <c r="E39" s="209"/>
      <c r="F39" s="209"/>
      <c r="G39" s="209"/>
      <c r="H39" s="209"/>
      <c r="I39" s="209"/>
      <c r="J39" s="1"/>
    </row>
  </sheetData>
  <sheetProtection password="9630" sheet="1" objects="1" scenarios="1"/>
  <mergeCells count="5">
    <mergeCell ref="A11:I11"/>
    <mergeCell ref="A12:I12"/>
    <mergeCell ref="A13:I13"/>
    <mergeCell ref="A38:I38"/>
    <mergeCell ref="A39:I39"/>
  </mergeCells>
  <pageMargins left="0.7" right="0.7" top="0.75" bottom="0.75" header="0.3" footer="0.3"/>
  <pageSetup paperSize="9" orientation="portrait" horizontalDpi="4294967293" r:id="rId1"/>
  <headerFooter>
    <oddFooter>&amp;L&amp;A&amp;C&amp;"-,Bold"Confidential&amp;R&amp;"Gill Sans MT,Regular"&amp;8&amp;KC61B66© 2018-9 BMIM Cash Flow. All rights reserved.&amp;"-,Regular"&amp;11&amp;K01+000
Page 1 of 13</oddFooter>
  </headerFooter>
  <drawing r:id="rId2"/>
</worksheet>
</file>

<file path=xl/worksheets/sheet10.xml><?xml version="1.0" encoding="utf-8"?>
<worksheet xmlns="http://schemas.openxmlformats.org/spreadsheetml/2006/main" xmlns:r="http://schemas.openxmlformats.org/officeDocument/2006/relationships">
  <sheetPr>
    <pageSetUpPr fitToPage="1"/>
  </sheetPr>
  <dimension ref="A1:K58"/>
  <sheetViews>
    <sheetView showGridLines="0" zoomScaleNormal="100" workbookViewId="0"/>
  </sheetViews>
  <sheetFormatPr defaultColWidth="8.7265625" defaultRowHeight="14.5"/>
  <cols>
    <col min="1" max="2" width="8.7265625" style="117"/>
    <col min="3" max="3" width="15.26953125" style="117" customWidth="1"/>
    <col min="4" max="5" width="8.7265625" style="117"/>
    <col min="6" max="6" width="14.26953125" style="117" customWidth="1"/>
    <col min="7" max="9" width="8.7265625" style="117"/>
    <col min="10" max="10" width="14.54296875" style="117" customWidth="1"/>
    <col min="11" max="16384" width="8.7265625" style="117"/>
  </cols>
  <sheetData>
    <row r="1" spans="1:11" ht="22.5">
      <c r="A1" s="130" t="s">
        <v>204</v>
      </c>
    </row>
    <row r="3" spans="1:11" ht="16">
      <c r="A3" s="190" t="s">
        <v>190</v>
      </c>
      <c r="B3" s="134"/>
      <c r="C3" s="134"/>
      <c r="D3" s="134"/>
      <c r="E3" s="135"/>
      <c r="F3" s="135"/>
      <c r="G3" s="136"/>
      <c r="H3" s="136"/>
      <c r="I3" s="135"/>
      <c r="J3" s="136"/>
      <c r="K3" s="136"/>
    </row>
    <row r="4" spans="1:11" ht="15" thickBot="1"/>
    <row r="5" spans="1:11">
      <c r="A5" s="253" t="s">
        <v>166</v>
      </c>
      <c r="B5" s="254"/>
      <c r="D5" s="253" t="s">
        <v>167</v>
      </c>
      <c r="E5" s="254"/>
      <c r="G5" s="257" t="s">
        <v>168</v>
      </c>
      <c r="H5" s="258"/>
      <c r="J5" s="253" t="s">
        <v>169</v>
      </c>
      <c r="K5" s="254"/>
    </row>
    <row r="6" spans="1:11">
      <c r="A6" s="255"/>
      <c r="B6" s="256"/>
      <c r="D6" s="255"/>
      <c r="E6" s="256"/>
      <c r="G6" s="259"/>
      <c r="H6" s="260"/>
      <c r="J6" s="255"/>
      <c r="K6" s="256"/>
    </row>
    <row r="7" spans="1:11" ht="16">
      <c r="A7" s="193"/>
      <c r="B7" s="194"/>
      <c r="D7" s="195"/>
      <c r="E7" s="196"/>
      <c r="G7" s="195"/>
      <c r="H7" s="196"/>
      <c r="J7" s="195"/>
      <c r="K7" s="196"/>
    </row>
    <row r="8" spans="1:11" ht="16.5" thickBot="1">
      <c r="A8" s="261">
        <v>100</v>
      </c>
      <c r="B8" s="262"/>
      <c r="D8" s="263" t="e">
        <f>'Your Numbers '!E14/'Your Numbers '!E12*A8</f>
        <v>#DIV/0!</v>
      </c>
      <c r="E8" s="264"/>
      <c r="G8" s="251" t="e">
        <f>'Your Numbers '!E15/'Your Numbers '!E12*A8</f>
        <v>#DIV/0!</v>
      </c>
      <c r="H8" s="265"/>
      <c r="J8" s="251" t="e">
        <f>G8+J11-J12-J13-J14</f>
        <v>#DIV/0!</v>
      </c>
      <c r="K8" s="266"/>
    </row>
    <row r="10" spans="1:11" ht="16">
      <c r="C10" s="197" t="s">
        <v>170</v>
      </c>
      <c r="F10" s="197" t="s">
        <v>170</v>
      </c>
      <c r="I10" s="197" t="s">
        <v>170</v>
      </c>
    </row>
    <row r="11" spans="1:11" ht="16">
      <c r="C11" s="46" t="s">
        <v>171</v>
      </c>
      <c r="F11" s="5" t="s">
        <v>64</v>
      </c>
      <c r="I11" s="47" t="s">
        <v>172</v>
      </c>
      <c r="J11" s="198" t="e">
        <f>'Your Numbers '!E22/'Your Numbers '!E12*A8</f>
        <v>#DIV/0!</v>
      </c>
    </row>
    <row r="12" spans="1:11" ht="16">
      <c r="C12" s="199" t="e">
        <f>'Your Numbers '!E13/'Your Numbers '!E12*A8</f>
        <v>#DIV/0!</v>
      </c>
      <c r="F12" s="199" t="e">
        <f>('Your Numbers '!E14-'Your Numbers '!E15)/'Your Numbers '!E12*A8</f>
        <v>#DIV/0!</v>
      </c>
      <c r="I12" s="47" t="s">
        <v>173</v>
      </c>
      <c r="J12" s="198" t="e">
        <f>'Your Numbers '!E21/'Your Numbers '!E12*A8</f>
        <v>#DIV/0!</v>
      </c>
    </row>
    <row r="13" spans="1:11" ht="16">
      <c r="I13" s="47" t="s">
        <v>174</v>
      </c>
      <c r="J13" s="200" t="e">
        <f>('Your Numbers '!E15-'Your Numbers '!E21+'Your Numbers '!E22-'Your Numbers '!E16)/'Your Numbers '!E12*A8</f>
        <v>#DIV/0!</v>
      </c>
    </row>
    <row r="14" spans="1:11" ht="16.5" thickBot="1">
      <c r="I14" s="47" t="s">
        <v>175</v>
      </c>
      <c r="J14" s="198" t="e">
        <f>'Your Numbers '!E23/'Your Numbers '!E12*A8</f>
        <v>#DIV/0!</v>
      </c>
    </row>
    <row r="15" spans="1:11">
      <c r="E15" s="253" t="s">
        <v>176</v>
      </c>
      <c r="F15" s="254"/>
    </row>
    <row r="16" spans="1:11">
      <c r="E16" s="255"/>
      <c r="F16" s="256"/>
    </row>
    <row r="17" spans="5:6">
      <c r="E17" s="201"/>
      <c r="F17" s="202"/>
    </row>
    <row r="18" spans="5:6" ht="16.5" thickBot="1">
      <c r="E18" s="251" t="e">
        <f>('Your Numbers '!E29+'Your Numbers '!E30-'Your Numbers '!E37)/'Your Numbers '!E12*A8</f>
        <v>#DIV/0!</v>
      </c>
      <c r="F18" s="265"/>
    </row>
    <row r="20" spans="5:6" ht="15" thickBot="1"/>
    <row r="21" spans="5:6">
      <c r="E21" s="253" t="s">
        <v>177</v>
      </c>
      <c r="F21" s="254"/>
    </row>
    <row r="22" spans="5:6">
      <c r="E22" s="255"/>
      <c r="F22" s="256"/>
    </row>
    <row r="23" spans="5:6" ht="16">
      <c r="E23" s="195"/>
      <c r="F23" s="196"/>
    </row>
    <row r="24" spans="5:6" ht="16.5" thickBot="1">
      <c r="E24" s="251" t="e">
        <f>J8-E18</f>
        <v>#DIV/0!</v>
      </c>
      <c r="F24" s="266"/>
    </row>
    <row r="26" spans="5:6" ht="15" thickBot="1"/>
    <row r="27" spans="5:6">
      <c r="E27" s="253" t="s">
        <v>178</v>
      </c>
      <c r="F27" s="267"/>
    </row>
    <row r="28" spans="5:6">
      <c r="E28" s="268"/>
      <c r="F28" s="269"/>
    </row>
    <row r="29" spans="5:6" ht="16">
      <c r="E29" s="195"/>
      <c r="F29" s="196"/>
    </row>
    <row r="30" spans="5:6" ht="16.5" thickBot="1">
      <c r="E30" s="251" t="e">
        <f>(G8+('Your Numbers '!E20/'Your Numbers '!E12*A8))*2</f>
        <v>#DIV/0!</v>
      </c>
      <c r="F30" s="252"/>
    </row>
    <row r="58" spans="1:11" ht="15" customHeight="1">
      <c r="A58" s="209" t="s">
        <v>203</v>
      </c>
      <c r="B58" s="209"/>
      <c r="C58" s="209"/>
      <c r="D58" s="209"/>
      <c r="E58" s="209"/>
      <c r="F58" s="209"/>
      <c r="G58" s="209"/>
      <c r="H58" s="209"/>
      <c r="I58" s="209"/>
      <c r="J58" s="209"/>
      <c r="K58" s="209"/>
    </row>
  </sheetData>
  <sheetProtection password="9630" sheet="1" objects="1" scenarios="1"/>
  <mergeCells count="15">
    <mergeCell ref="A58:K58"/>
    <mergeCell ref="E30:F30"/>
    <mergeCell ref="A5:B6"/>
    <mergeCell ref="D5:E6"/>
    <mergeCell ref="G5:H6"/>
    <mergeCell ref="J5:K6"/>
    <mergeCell ref="A8:B8"/>
    <mergeCell ref="D8:E8"/>
    <mergeCell ref="G8:H8"/>
    <mergeCell ref="J8:K8"/>
    <mergeCell ref="E15:F16"/>
    <mergeCell ref="E18:F18"/>
    <mergeCell ref="E21:F22"/>
    <mergeCell ref="E24:F24"/>
    <mergeCell ref="E27:F28"/>
  </mergeCells>
  <pageMargins left="0.7" right="0.7" top="0.75" bottom="0.75" header="0.3" footer="0.3"/>
  <pageSetup paperSize="9" scale="76" fitToHeight="0" orientation="portrait" horizontalDpi="4294967293" r:id="rId1"/>
  <headerFooter>
    <oddFooter>&amp;L&amp;A&amp;C&amp;"-,Bold"Confidential&amp;RPage 13 of 13</oddFooter>
  </headerFooter>
  <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I49"/>
  <sheetViews>
    <sheetView showGridLines="0" zoomScaleNormal="100" workbookViewId="0">
      <selection sqref="A1:E1"/>
    </sheetView>
  </sheetViews>
  <sheetFormatPr defaultColWidth="9.1796875" defaultRowHeight="16"/>
  <cols>
    <col min="1" max="1" width="29.1796875" style="5" customWidth="1"/>
    <col min="2" max="3" width="12" style="5" customWidth="1"/>
    <col min="4" max="4" width="10.7265625" style="5" customWidth="1"/>
    <col min="5" max="5" width="12.453125" style="5" customWidth="1"/>
    <col min="6" max="16384" width="9.1796875" style="5"/>
  </cols>
  <sheetData>
    <row r="1" spans="1:5" ht="46.5" customHeight="1">
      <c r="A1" s="211" t="s">
        <v>196</v>
      </c>
      <c r="B1" s="212"/>
      <c r="C1" s="212"/>
      <c r="D1" s="212"/>
      <c r="E1" s="212"/>
    </row>
    <row r="2" spans="1:5" ht="33.75" customHeight="1">
      <c r="A2" s="211" t="s">
        <v>193</v>
      </c>
      <c r="B2" s="212"/>
      <c r="C2" s="212"/>
      <c r="D2" s="212"/>
      <c r="E2" s="212"/>
    </row>
    <row r="3" spans="1:5" ht="33" customHeight="1">
      <c r="A3" s="211" t="s">
        <v>194</v>
      </c>
      <c r="B3" s="212"/>
      <c r="C3" s="212"/>
      <c r="D3" s="212"/>
      <c r="E3" s="212"/>
    </row>
    <row r="4" spans="1:5" ht="20.25" customHeight="1">
      <c r="A4" s="210" t="s">
        <v>37</v>
      </c>
      <c r="B4" s="210"/>
      <c r="C4" s="210"/>
      <c r="D4" s="210"/>
      <c r="E4" s="210"/>
    </row>
    <row r="5" spans="1:5">
      <c r="A5" s="210"/>
      <c r="B5" s="210"/>
      <c r="C5" s="210"/>
      <c r="D5" s="210"/>
      <c r="E5" s="210"/>
    </row>
    <row r="6" spans="1:5">
      <c r="A6" s="4" t="s">
        <v>5</v>
      </c>
      <c r="B6" s="4"/>
      <c r="C6" s="4"/>
      <c r="D6" s="4"/>
      <c r="E6" s="4"/>
    </row>
    <row r="7" spans="1:5">
      <c r="A7" s="9" t="s">
        <v>7</v>
      </c>
      <c r="B7" s="179"/>
      <c r="C7" s="177" t="s">
        <v>180</v>
      </c>
      <c r="D7" s="177" t="s">
        <v>6</v>
      </c>
      <c r="E7" s="177" t="s">
        <v>181</v>
      </c>
    </row>
    <row r="8" spans="1:5">
      <c r="A8" s="185" t="s">
        <v>8</v>
      </c>
      <c r="B8" s="171"/>
      <c r="C8" s="178">
        <v>12</v>
      </c>
      <c r="D8" s="178">
        <v>12</v>
      </c>
      <c r="E8" s="178">
        <v>12</v>
      </c>
    </row>
    <row r="9" spans="1:5" ht="20.25" customHeight="1"/>
    <row r="10" spans="1:5" ht="18" customHeight="1"/>
    <row r="11" spans="1:5" ht="18" customHeight="1">
      <c r="A11" s="4" t="s">
        <v>189</v>
      </c>
      <c r="B11" s="4"/>
      <c r="C11" s="4"/>
      <c r="D11" s="4"/>
      <c r="E11" s="4"/>
    </row>
    <row r="12" spans="1:5" ht="19.5" customHeight="1">
      <c r="A12" s="186" t="s">
        <v>2</v>
      </c>
      <c r="B12" s="170"/>
      <c r="C12" s="172">
        <v>0</v>
      </c>
      <c r="D12" s="172">
        <v>0</v>
      </c>
      <c r="E12" s="172">
        <v>0</v>
      </c>
    </row>
    <row r="13" spans="1:5" ht="18.75" customHeight="1">
      <c r="A13" s="187" t="s">
        <v>171</v>
      </c>
      <c r="B13" s="175"/>
      <c r="C13" s="172">
        <v>0</v>
      </c>
      <c r="D13" s="172">
        <v>0</v>
      </c>
      <c r="E13" s="172">
        <v>0</v>
      </c>
    </row>
    <row r="14" spans="1:5" ht="20.25" customHeight="1">
      <c r="A14" s="186" t="s">
        <v>198</v>
      </c>
      <c r="B14" s="170"/>
      <c r="C14" s="172">
        <v>0</v>
      </c>
      <c r="D14" s="172">
        <v>0</v>
      </c>
      <c r="E14" s="172">
        <v>0</v>
      </c>
    </row>
    <row r="15" spans="1:5">
      <c r="A15" s="187" t="s">
        <v>199</v>
      </c>
      <c r="B15" s="175"/>
      <c r="C15" s="172">
        <v>0</v>
      </c>
      <c r="D15" s="172">
        <v>0</v>
      </c>
      <c r="E15" s="172">
        <v>0</v>
      </c>
    </row>
    <row r="16" spans="1:5">
      <c r="A16" s="188" t="s">
        <v>10</v>
      </c>
      <c r="B16" s="176"/>
      <c r="C16" s="173">
        <v>0</v>
      </c>
      <c r="D16" s="173">
        <v>0</v>
      </c>
      <c r="E16" s="173">
        <v>0</v>
      </c>
    </row>
    <row r="17" spans="1:5" ht="20.25" customHeight="1"/>
    <row r="19" spans="1:5">
      <c r="A19" s="4" t="s">
        <v>11</v>
      </c>
      <c r="B19" s="4"/>
      <c r="C19" s="4"/>
      <c r="D19" s="4"/>
      <c r="E19" s="4"/>
    </row>
    <row r="20" spans="1:5">
      <c r="A20" s="9" t="s">
        <v>12</v>
      </c>
      <c r="B20" s="170"/>
      <c r="C20" s="172">
        <v>0</v>
      </c>
      <c r="D20" s="172">
        <v>0</v>
      </c>
      <c r="E20" s="172">
        <v>0</v>
      </c>
    </row>
    <row r="21" spans="1:5">
      <c r="A21" s="10" t="s">
        <v>13</v>
      </c>
      <c r="B21" s="175"/>
      <c r="C21" s="172">
        <v>0</v>
      </c>
      <c r="D21" s="172">
        <v>0</v>
      </c>
      <c r="E21" s="172">
        <v>0</v>
      </c>
    </row>
    <row r="22" spans="1:5">
      <c r="A22" s="9" t="s">
        <v>31</v>
      </c>
      <c r="B22" s="170"/>
      <c r="C22" s="172">
        <v>0</v>
      </c>
      <c r="D22" s="172">
        <v>0</v>
      </c>
      <c r="E22" s="172">
        <v>0</v>
      </c>
    </row>
    <row r="23" spans="1:5">
      <c r="A23" s="185" t="s">
        <v>14</v>
      </c>
      <c r="B23" s="171"/>
      <c r="C23" s="173">
        <v>0</v>
      </c>
      <c r="D23" s="173">
        <v>0</v>
      </c>
      <c r="E23" s="173">
        <v>0</v>
      </c>
    </row>
    <row r="24" spans="1:5" ht="17.25" customHeight="1"/>
    <row r="26" spans="1:5">
      <c r="A26" s="4" t="s">
        <v>15</v>
      </c>
      <c r="B26" s="8"/>
      <c r="C26" s="8"/>
      <c r="D26" s="8"/>
      <c r="E26" s="8"/>
    </row>
    <row r="27" spans="1:5">
      <c r="A27" s="4" t="s">
        <v>16</v>
      </c>
      <c r="B27" s="8"/>
      <c r="C27" s="8"/>
      <c r="D27" s="8"/>
      <c r="E27" s="8"/>
    </row>
    <row r="28" spans="1:5">
      <c r="A28" s="186" t="s">
        <v>18</v>
      </c>
      <c r="B28" s="170"/>
      <c r="C28" s="172">
        <v>0</v>
      </c>
      <c r="D28" s="172">
        <v>0</v>
      </c>
      <c r="E28" s="172">
        <v>0</v>
      </c>
    </row>
    <row r="29" spans="1:5">
      <c r="A29" s="187" t="s">
        <v>191</v>
      </c>
      <c r="B29" s="175"/>
      <c r="C29" s="172">
        <v>0</v>
      </c>
      <c r="D29" s="172">
        <v>0</v>
      </c>
      <c r="E29" s="172">
        <v>0</v>
      </c>
    </row>
    <row r="30" spans="1:5">
      <c r="A30" s="186" t="s">
        <v>136</v>
      </c>
      <c r="B30" s="170"/>
      <c r="C30" s="172">
        <v>0</v>
      </c>
      <c r="D30" s="172">
        <v>0</v>
      </c>
      <c r="E30" s="172">
        <v>0</v>
      </c>
    </row>
    <row r="31" spans="1:5">
      <c r="A31" s="187" t="s">
        <v>20</v>
      </c>
      <c r="B31" s="175"/>
      <c r="C31" s="172">
        <v>0</v>
      </c>
      <c r="D31" s="172">
        <v>0</v>
      </c>
      <c r="E31" s="172">
        <v>0</v>
      </c>
    </row>
    <row r="32" spans="1:5">
      <c r="A32" s="186" t="s">
        <v>21</v>
      </c>
      <c r="B32" s="170"/>
      <c r="C32" s="172">
        <v>0</v>
      </c>
      <c r="D32" s="172">
        <v>0</v>
      </c>
      <c r="E32" s="172">
        <v>0</v>
      </c>
    </row>
    <row r="33" spans="1:9">
      <c r="A33" s="189" t="s">
        <v>17</v>
      </c>
      <c r="B33" s="171"/>
      <c r="C33" s="173">
        <v>0</v>
      </c>
      <c r="D33" s="173">
        <v>0</v>
      </c>
      <c r="E33" s="173">
        <v>0</v>
      </c>
    </row>
    <row r="34" spans="1:9" ht="18.75" customHeight="1"/>
    <row r="36" spans="1:9">
      <c r="A36" s="4" t="s">
        <v>22</v>
      </c>
      <c r="B36" s="4"/>
      <c r="C36" s="4"/>
      <c r="D36" s="4"/>
      <c r="E36" s="4"/>
    </row>
    <row r="37" spans="1:9" ht="17.25" customHeight="1">
      <c r="A37" s="9" t="s">
        <v>192</v>
      </c>
      <c r="B37" s="9"/>
      <c r="C37" s="172">
        <v>0</v>
      </c>
      <c r="D37" s="172">
        <v>0</v>
      </c>
      <c r="E37" s="172">
        <v>0</v>
      </c>
    </row>
    <row r="38" spans="1:9">
      <c r="A38" s="10" t="s">
        <v>25</v>
      </c>
      <c r="B38" s="10"/>
      <c r="C38" s="172">
        <v>0</v>
      </c>
      <c r="D38" s="172">
        <v>0</v>
      </c>
      <c r="E38" s="172">
        <v>0</v>
      </c>
    </row>
    <row r="39" spans="1:9">
      <c r="A39" s="174" t="s">
        <v>23</v>
      </c>
      <c r="B39" s="174"/>
      <c r="C39" s="173">
        <v>0</v>
      </c>
      <c r="D39" s="173">
        <v>0</v>
      </c>
      <c r="E39" s="173">
        <v>0</v>
      </c>
    </row>
    <row r="40" spans="1:9" ht="19.5" customHeight="1"/>
    <row r="42" spans="1:9">
      <c r="A42" s="4" t="s">
        <v>26</v>
      </c>
      <c r="B42" s="4"/>
      <c r="C42" s="4"/>
      <c r="D42" s="4"/>
      <c r="E42" s="4"/>
    </row>
    <row r="43" spans="1:9">
      <c r="A43" s="5" t="s">
        <v>195</v>
      </c>
      <c r="B43" s="170"/>
      <c r="C43" s="172">
        <v>0</v>
      </c>
      <c r="D43" s="172">
        <v>0</v>
      </c>
      <c r="E43" s="169">
        <v>0</v>
      </c>
    </row>
    <row r="44" spans="1:9">
      <c r="A44" s="185" t="s">
        <v>27</v>
      </c>
      <c r="B44" s="171"/>
      <c r="C44" s="173">
        <v>0</v>
      </c>
      <c r="D44" s="173">
        <v>0</v>
      </c>
      <c r="E44" s="168">
        <v>0</v>
      </c>
    </row>
    <row r="46" spans="1:9">
      <c r="A46" s="209" t="s">
        <v>203</v>
      </c>
      <c r="B46" s="209"/>
      <c r="C46" s="209"/>
      <c r="D46" s="209"/>
      <c r="E46" s="209"/>
      <c r="F46" s="1"/>
      <c r="G46" s="1"/>
      <c r="H46" s="1"/>
      <c r="I46" s="1"/>
    </row>
    <row r="47" spans="1:9">
      <c r="A47" s="213"/>
      <c r="B47" s="214"/>
      <c r="C47" s="214"/>
      <c r="D47" s="214"/>
      <c r="E47" s="214"/>
    </row>
    <row r="49" spans="1:5">
      <c r="A49" s="209"/>
      <c r="B49" s="209"/>
      <c r="C49" s="209"/>
      <c r="D49" s="209"/>
      <c r="E49" s="209"/>
    </row>
  </sheetData>
  <sheetProtection password="9630" sheet="1" objects="1" scenarios="1"/>
  <mergeCells count="7">
    <mergeCell ref="A49:E49"/>
    <mergeCell ref="A4:E5"/>
    <mergeCell ref="A1:E1"/>
    <mergeCell ref="A2:E2"/>
    <mergeCell ref="A3:E3"/>
    <mergeCell ref="A47:E47"/>
    <mergeCell ref="A46:E46"/>
  </mergeCells>
  <pageMargins left="0.70866141732283472" right="0.70866141732283472" top="0.74803149606299213" bottom="0.74803149606299213" header="0.31496062992125984" footer="0.31496062992125984"/>
  <pageSetup paperSize="9" scale="87" orientation="portrait" horizontalDpi="4294967293" verticalDpi="300" r:id="rId1"/>
  <headerFooter>
    <oddFooter>&amp;L&amp;A&amp;C&amp;"-,Bold"Confidential&amp;R
Page 2 of 13</oddFooter>
  </headerFooter>
  <legacyDrawing r:id="rId2"/>
</worksheet>
</file>

<file path=xl/worksheets/sheet3.xml><?xml version="1.0" encoding="utf-8"?>
<worksheet xmlns="http://schemas.openxmlformats.org/spreadsheetml/2006/main" xmlns:r="http://schemas.openxmlformats.org/officeDocument/2006/relationships">
  <sheetPr codeName="Sheet4">
    <pageSetUpPr fitToPage="1"/>
  </sheetPr>
  <dimension ref="A1:I50"/>
  <sheetViews>
    <sheetView showGridLines="0" zoomScaleNormal="100" workbookViewId="0">
      <selection sqref="A1:G1"/>
    </sheetView>
  </sheetViews>
  <sheetFormatPr defaultColWidth="9.1796875" defaultRowHeight="16"/>
  <cols>
    <col min="1" max="1" width="14.1796875" style="5" customWidth="1"/>
    <col min="2" max="2" width="11.453125" style="5" customWidth="1"/>
    <col min="3" max="3" width="1.7265625" style="5" customWidth="1"/>
    <col min="4" max="4" width="28" style="5" customWidth="1"/>
    <col min="5" max="5" width="7.81640625" style="5" customWidth="1"/>
    <col min="6" max="6" width="28.26953125" style="5" customWidth="1"/>
    <col min="7" max="7" width="10.81640625" style="5" customWidth="1"/>
    <col min="8" max="16384" width="9.1796875" style="5"/>
  </cols>
  <sheetData>
    <row r="1" spans="1:9" ht="23.25" customHeight="1">
      <c r="A1" s="216" t="s">
        <v>41</v>
      </c>
      <c r="B1" s="216"/>
      <c r="C1" s="217"/>
      <c r="D1" s="217"/>
      <c r="E1" s="217"/>
      <c r="F1" s="217"/>
      <c r="G1" s="218"/>
      <c r="H1" s="60"/>
      <c r="I1" s="60"/>
    </row>
    <row r="2" spans="1:9">
      <c r="A2" s="215"/>
      <c r="B2" s="215"/>
      <c r="C2" s="215"/>
      <c r="D2" s="215"/>
      <c r="E2" s="215"/>
      <c r="F2" s="215"/>
    </row>
    <row r="3" spans="1:9" ht="29.25" customHeight="1" thickBot="1">
      <c r="A3" s="61" t="s">
        <v>50</v>
      </c>
      <c r="B3" s="61"/>
      <c r="C3" s="62"/>
      <c r="D3" s="219" t="s">
        <v>42</v>
      </c>
      <c r="E3" s="219"/>
      <c r="F3" s="219" t="s">
        <v>49</v>
      </c>
      <c r="G3" s="220"/>
    </row>
    <row r="4" spans="1:9" ht="29.25" customHeight="1" thickBot="1">
      <c r="A4" s="63" t="s">
        <v>51</v>
      </c>
      <c r="B4" s="64" t="s">
        <v>134</v>
      </c>
      <c r="C4" s="62"/>
      <c r="D4" s="223" t="e">
        <f>'Your Working Capital Metrics'!C11</f>
        <v>#DIV/0!</v>
      </c>
      <c r="E4" s="224"/>
      <c r="F4" s="225" t="e">
        <f>'Your Working Capital Metrics'!C9</f>
        <v>#DIV/0!</v>
      </c>
      <c r="G4" s="226"/>
    </row>
    <row r="5" spans="1:9" ht="30.75" customHeight="1" thickBot="1">
      <c r="A5" s="65" t="s">
        <v>52</v>
      </c>
      <c r="B5" s="63">
        <f>'Your Numbers '!E8</f>
        <v>12</v>
      </c>
      <c r="C5" s="62"/>
      <c r="D5" s="221" t="s">
        <v>43</v>
      </c>
      <c r="E5" s="221"/>
      <c r="F5" s="221" t="s">
        <v>44</v>
      </c>
      <c r="G5" s="222"/>
    </row>
    <row r="6" spans="1:9" ht="17.25" customHeight="1">
      <c r="A6" s="35"/>
      <c r="B6" s="35"/>
      <c r="C6" s="62"/>
      <c r="D6" s="62"/>
      <c r="E6" s="62"/>
      <c r="F6" s="62"/>
    </row>
    <row r="7" spans="1:9" ht="21" customHeight="1" thickBot="1">
      <c r="A7" s="35"/>
      <c r="B7" s="35"/>
      <c r="C7" s="62"/>
      <c r="D7" s="66" t="s">
        <v>45</v>
      </c>
      <c r="E7" s="67" t="e">
        <f>'Your Profitability Metrics'!C9</f>
        <v>#DIV/0!</v>
      </c>
      <c r="F7" s="66" t="s">
        <v>47</v>
      </c>
      <c r="G7" s="68" t="e">
        <f>'Your Working Capital Metrics'!C6</f>
        <v>#DIV/0!</v>
      </c>
    </row>
    <row r="8" spans="1:9" ht="18.75" customHeight="1" thickBot="1">
      <c r="A8" s="35" t="s">
        <v>2</v>
      </c>
      <c r="B8" s="69">
        <f>'Your Numbers '!E12</f>
        <v>0</v>
      </c>
      <c r="C8" s="62"/>
      <c r="D8" s="70" t="s">
        <v>46</v>
      </c>
      <c r="E8" s="71" t="e">
        <f>'Your Profitability Metrics'!C11</f>
        <v>#DIV/0!</v>
      </c>
      <c r="F8" s="72" t="s">
        <v>142</v>
      </c>
      <c r="G8" s="73" t="e">
        <f>'Your Working Capital Metrics'!C7</f>
        <v>#DIV/0!</v>
      </c>
    </row>
    <row r="9" spans="1:9" ht="19.5" customHeight="1">
      <c r="A9" s="35"/>
      <c r="B9" s="35"/>
      <c r="C9" s="62"/>
      <c r="D9" s="74" t="s">
        <v>53</v>
      </c>
      <c r="E9" s="128" t="e">
        <f>'Your Working Capital Metrics'!C10</f>
        <v>#DIV/0!</v>
      </c>
      <c r="F9" s="74" t="s">
        <v>48</v>
      </c>
      <c r="G9" s="75" t="e">
        <f>'Your Working Capital Metrics'!C8</f>
        <v>#DIV/0!</v>
      </c>
    </row>
    <row r="10" spans="1:9" ht="20.25" customHeight="1" thickBot="1">
      <c r="A10" s="35"/>
      <c r="B10" s="35"/>
      <c r="C10" s="62"/>
      <c r="D10" s="76"/>
      <c r="E10" s="76"/>
      <c r="F10" s="76"/>
      <c r="G10" s="77"/>
    </row>
    <row r="11" spans="1:9" ht="21" customHeight="1" thickBot="1">
      <c r="A11" s="35" t="s">
        <v>63</v>
      </c>
      <c r="B11" s="69">
        <f>'Your Numbers '!E13</f>
        <v>0</v>
      </c>
      <c r="C11" s="62"/>
      <c r="D11" s="78" t="s">
        <v>202</v>
      </c>
      <c r="E11" s="62"/>
      <c r="F11" s="62"/>
      <c r="G11" s="47"/>
    </row>
    <row r="12" spans="1:9" ht="18.75" customHeight="1">
      <c r="A12" s="35"/>
      <c r="B12" s="35"/>
      <c r="C12" s="35"/>
      <c r="D12" s="35" t="s">
        <v>145</v>
      </c>
      <c r="E12" s="79"/>
      <c r="F12" s="79"/>
      <c r="G12" s="80" t="s">
        <v>54</v>
      </c>
    </row>
    <row r="13" spans="1:9" ht="15.75" customHeight="1" thickBot="1">
      <c r="A13" s="9"/>
      <c r="B13" s="9"/>
    </row>
    <row r="14" spans="1:9" ht="18.75" customHeight="1" thickBot="1">
      <c r="A14" s="9" t="s">
        <v>64</v>
      </c>
      <c r="B14" s="81">
        <f>'Your Numbers '!E14-'Your Numbers '!E15</f>
        <v>0</v>
      </c>
      <c r="D14" s="5" t="s">
        <v>55</v>
      </c>
      <c r="E14" s="82">
        <f>'Money Multiplier for CEOs'!B9</f>
        <v>0.01</v>
      </c>
      <c r="G14" s="13" t="e">
        <f>'Money Multiplier for CEOs'!E9</f>
        <v>#DIV/0!</v>
      </c>
    </row>
    <row r="15" spans="1:9">
      <c r="A15" s="83"/>
      <c r="B15" s="84"/>
      <c r="C15" s="85"/>
      <c r="D15" s="5" t="s">
        <v>56</v>
      </c>
      <c r="E15" s="86">
        <f>'Money Multiplier for CEOs'!B10</f>
        <v>0.01</v>
      </c>
      <c r="F15" s="85"/>
      <c r="G15" s="13" t="e">
        <f>'Money Multiplier for CEOs'!E10</f>
        <v>#DIV/0!</v>
      </c>
    </row>
    <row r="16" spans="1:9" ht="15.75" customHeight="1" thickBot="1">
      <c r="A16" s="35"/>
      <c r="B16" s="35"/>
      <c r="C16" s="62"/>
      <c r="D16" s="5" t="s">
        <v>57</v>
      </c>
      <c r="E16" s="87">
        <f>'Money Multiplier for CEOs'!B11</f>
        <v>0.01</v>
      </c>
      <c r="F16" s="62"/>
      <c r="G16" s="13" t="e">
        <f>'Money Multiplier for CEOs'!E11</f>
        <v>#DIV/0!</v>
      </c>
    </row>
    <row r="17" spans="1:9" ht="20.25" customHeight="1" thickBot="1">
      <c r="A17" s="35" t="s">
        <v>19</v>
      </c>
      <c r="B17" s="69">
        <f>'Your Numbers '!E29</f>
        <v>0</v>
      </c>
      <c r="C17" s="62"/>
      <c r="D17" s="5" t="s">
        <v>58</v>
      </c>
      <c r="E17" s="87">
        <f>'Money Multiplier for CEOs'!B12</f>
        <v>0.01</v>
      </c>
      <c r="F17" s="62"/>
      <c r="G17" s="13">
        <f>'Money Multiplier for CEOs'!E12</f>
        <v>0</v>
      </c>
    </row>
    <row r="18" spans="1:9">
      <c r="A18" s="35"/>
      <c r="B18" s="62"/>
      <c r="C18" s="62"/>
      <c r="D18" s="5" t="s">
        <v>59</v>
      </c>
      <c r="E18" s="62">
        <f>'Money Multiplier for CEOs'!B13</f>
        <v>1</v>
      </c>
      <c r="F18" s="62"/>
      <c r="G18" s="13">
        <f>'Money Multiplier for CEOs'!E13</f>
        <v>0</v>
      </c>
    </row>
    <row r="19" spans="1:9" ht="15" customHeight="1" thickBot="1">
      <c r="A19" s="35"/>
      <c r="B19" s="62"/>
      <c r="C19" s="62"/>
      <c r="D19" s="5" t="s">
        <v>60</v>
      </c>
      <c r="E19" s="88">
        <f>'Money Multiplier for CEOs'!B14</f>
        <v>1</v>
      </c>
      <c r="F19" s="62"/>
      <c r="G19" s="13">
        <f>'Money Multiplier for CEOs'!E14</f>
        <v>0</v>
      </c>
    </row>
    <row r="20" spans="1:9" ht="21" customHeight="1" thickBot="1">
      <c r="A20" s="35" t="s">
        <v>136</v>
      </c>
      <c r="B20" s="69">
        <f>'Your Numbers '!E30</f>
        <v>0</v>
      </c>
      <c r="C20" s="62"/>
      <c r="D20" s="5" t="s">
        <v>61</v>
      </c>
      <c r="E20" s="88">
        <f>'Money Multiplier for CEOs'!B15</f>
        <v>1</v>
      </c>
      <c r="F20" s="62"/>
      <c r="G20" s="13">
        <f>'Money Multiplier for CEOs'!E15</f>
        <v>0</v>
      </c>
    </row>
    <row r="21" spans="1:9" ht="16.5" thickBot="1">
      <c r="A21" s="35"/>
      <c r="B21" s="62"/>
      <c r="C21" s="62"/>
      <c r="D21" s="89"/>
      <c r="E21" s="89"/>
      <c r="F21" s="89"/>
      <c r="G21" s="90"/>
      <c r="I21" s="91"/>
    </row>
    <row r="22" spans="1:9" ht="16.5" customHeight="1" thickBot="1">
      <c r="A22" s="35"/>
      <c r="B22" s="62"/>
      <c r="C22" s="62"/>
      <c r="D22" s="92" t="s">
        <v>62</v>
      </c>
      <c r="E22" s="93"/>
      <c r="F22" s="93"/>
      <c r="G22" s="94" t="e">
        <f>SUM(G14:G21)</f>
        <v>#DIV/0!</v>
      </c>
    </row>
    <row r="23" spans="1:9" ht="16.5" thickBot="1">
      <c r="A23" s="35" t="s">
        <v>24</v>
      </c>
      <c r="B23" s="69">
        <f>'Your Numbers '!E37</f>
        <v>0</v>
      </c>
      <c r="C23" s="62"/>
      <c r="D23" s="95"/>
      <c r="E23" s="95"/>
      <c r="F23" s="95"/>
      <c r="G23" s="96"/>
    </row>
    <row r="24" spans="1:9">
      <c r="A24" s="62"/>
      <c r="B24" s="62"/>
      <c r="C24" s="62"/>
      <c r="D24" s="62"/>
      <c r="E24" s="62"/>
      <c r="F24" s="62"/>
    </row>
    <row r="25" spans="1:9">
      <c r="A25" s="62"/>
      <c r="B25" s="62"/>
      <c r="C25" s="62"/>
      <c r="D25" s="62"/>
      <c r="E25" s="62"/>
      <c r="F25" s="62"/>
    </row>
    <row r="26" spans="1:9">
      <c r="A26" s="85"/>
      <c r="B26" s="85"/>
      <c r="C26" s="85"/>
      <c r="D26" s="85"/>
      <c r="E26" s="85"/>
      <c r="F26" s="85"/>
    </row>
    <row r="27" spans="1:9">
      <c r="A27" s="85"/>
      <c r="B27" s="85"/>
      <c r="C27" s="85"/>
      <c r="D27" s="85"/>
      <c r="E27" s="85"/>
      <c r="F27" s="85"/>
    </row>
    <row r="28" spans="1:9">
      <c r="A28" s="62"/>
      <c r="B28" s="62"/>
      <c r="C28" s="62"/>
      <c r="D28" s="62"/>
      <c r="E28" s="62"/>
      <c r="F28" s="62"/>
    </row>
    <row r="29" spans="1:9">
      <c r="A29" s="62"/>
      <c r="B29" s="62"/>
      <c r="C29" s="62"/>
      <c r="D29" s="62"/>
      <c r="E29" s="62"/>
      <c r="F29" s="62"/>
    </row>
    <row r="30" spans="1:9">
      <c r="A30" s="62"/>
      <c r="B30" s="62"/>
      <c r="C30" s="62"/>
      <c r="D30" s="62"/>
      <c r="E30" s="62"/>
      <c r="F30" s="62"/>
    </row>
    <row r="31" spans="1:9">
      <c r="A31" s="62"/>
      <c r="B31" s="62"/>
      <c r="C31" s="62"/>
      <c r="D31" s="62"/>
      <c r="E31" s="62"/>
      <c r="F31" s="62"/>
    </row>
    <row r="32" spans="1:9">
      <c r="A32" s="62"/>
      <c r="B32" s="62"/>
      <c r="C32" s="62"/>
      <c r="D32" s="62"/>
      <c r="E32" s="62"/>
      <c r="F32" s="62"/>
    </row>
    <row r="33" spans="1:7">
      <c r="A33" s="62"/>
      <c r="B33" s="62"/>
      <c r="C33" s="62"/>
      <c r="D33" s="62"/>
      <c r="E33" s="62"/>
      <c r="F33" s="62"/>
    </row>
    <row r="34" spans="1:7">
      <c r="A34" s="62"/>
      <c r="B34" s="62"/>
      <c r="C34" s="62"/>
      <c r="D34" s="62"/>
      <c r="E34" s="62"/>
      <c r="F34" s="62"/>
    </row>
    <row r="35" spans="1:7">
      <c r="A35" s="62"/>
      <c r="B35" s="62"/>
      <c r="C35" s="62"/>
      <c r="D35" s="62"/>
      <c r="E35" s="62"/>
      <c r="F35" s="62"/>
    </row>
    <row r="36" spans="1:7">
      <c r="A36" s="62"/>
      <c r="B36" s="62"/>
      <c r="C36" s="62"/>
      <c r="D36" s="62"/>
      <c r="E36" s="62"/>
      <c r="F36" s="62"/>
    </row>
    <row r="37" spans="1:7" ht="18.5">
      <c r="A37" s="183"/>
      <c r="B37" s="183"/>
      <c r="C37" s="183"/>
      <c r="D37" s="183"/>
      <c r="E37" s="183"/>
      <c r="F37" s="183"/>
    </row>
    <row r="38" spans="1:7">
      <c r="A38" s="62"/>
      <c r="B38" s="62"/>
      <c r="C38" s="62"/>
      <c r="D38" s="62"/>
      <c r="E38" s="62"/>
      <c r="F38" s="62"/>
    </row>
    <row r="47" spans="1:7" ht="16" customHeight="1">
      <c r="A47" s="209" t="s">
        <v>203</v>
      </c>
      <c r="B47" s="209"/>
      <c r="C47" s="209"/>
      <c r="D47" s="209"/>
      <c r="E47" s="209"/>
      <c r="F47" s="209"/>
      <c r="G47" s="209"/>
    </row>
    <row r="50" spans="1:7">
      <c r="A50" s="209"/>
      <c r="B50" s="209"/>
      <c r="C50" s="209"/>
      <c r="D50" s="209"/>
      <c r="E50" s="209"/>
      <c r="F50" s="209"/>
      <c r="G50" s="1"/>
    </row>
  </sheetData>
  <sheetProtection password="9630" sheet="1" objects="1" scenarios="1"/>
  <mergeCells count="10">
    <mergeCell ref="A2:F2"/>
    <mergeCell ref="A1:G1"/>
    <mergeCell ref="A50:F50"/>
    <mergeCell ref="F3:G3"/>
    <mergeCell ref="F5:G5"/>
    <mergeCell ref="D3:E3"/>
    <mergeCell ref="D5:E5"/>
    <mergeCell ref="D4:E4"/>
    <mergeCell ref="F4:G4"/>
    <mergeCell ref="A47:G47"/>
  </mergeCells>
  <pageMargins left="0.70866141732283472" right="0.70866141732283472" top="0.74803149606299213" bottom="0.74803149606299213" header="0.31496062992125984" footer="0.31496062992125984"/>
  <pageSetup paperSize="9" scale="85" orientation="portrait" horizontalDpi="4294967293" verticalDpi="300" r:id="rId1"/>
  <headerFooter>
    <oddFooter>&amp;L&amp;A&amp;C&amp;"-,Bold"Confidential&amp;RPage 3 of 13</oddFooter>
  </headerFooter>
  <drawing r:id="rId2"/>
</worksheet>
</file>

<file path=xl/worksheets/sheet4.xml><?xml version="1.0" encoding="utf-8"?>
<worksheet xmlns="http://schemas.openxmlformats.org/spreadsheetml/2006/main" xmlns:r="http://schemas.openxmlformats.org/officeDocument/2006/relationships">
  <sheetPr codeName="Sheet5">
    <pageSetUpPr fitToPage="1"/>
  </sheetPr>
  <dimension ref="A1:G53"/>
  <sheetViews>
    <sheetView showGridLines="0" zoomScaleNormal="100" workbookViewId="0">
      <selection sqref="A1:D1"/>
    </sheetView>
  </sheetViews>
  <sheetFormatPr defaultColWidth="9.1796875" defaultRowHeight="16"/>
  <cols>
    <col min="1" max="1" width="42.54296875" style="5" customWidth="1"/>
    <col min="2" max="2" width="17.1796875" style="5" customWidth="1"/>
    <col min="3" max="3" width="15.81640625" style="5" customWidth="1"/>
    <col min="4" max="4" width="14.7265625" style="5" customWidth="1"/>
    <col min="5" max="16384" width="9.1796875" style="5"/>
  </cols>
  <sheetData>
    <row r="1" spans="1:4" ht="22.5">
      <c r="A1" s="227" t="s">
        <v>122</v>
      </c>
      <c r="B1" s="227"/>
      <c r="C1" s="227"/>
      <c r="D1" s="227"/>
    </row>
    <row r="2" spans="1:4" ht="22.5">
      <c r="A2" s="227" t="s">
        <v>39</v>
      </c>
      <c r="B2" s="227"/>
      <c r="C2" s="227"/>
      <c r="D2" s="227"/>
    </row>
    <row r="3" spans="1:4" ht="22.5">
      <c r="A3" s="16"/>
      <c r="B3" s="16"/>
      <c r="C3" s="16"/>
      <c r="D3" s="16"/>
    </row>
    <row r="4" spans="1:4" ht="29.25" customHeight="1" thickBot="1">
      <c r="A4" s="211" t="s">
        <v>38</v>
      </c>
      <c r="B4" s="212"/>
      <c r="C4" s="212"/>
      <c r="D4" s="212"/>
    </row>
    <row r="5" spans="1:4" ht="29.25" customHeight="1">
      <c r="A5" s="18" t="s">
        <v>0</v>
      </c>
      <c r="B5" s="14" t="str">
        <f>'Your Numbers '!D7</f>
        <v>YE 2017</v>
      </c>
      <c r="C5" s="14" t="str">
        <f>'Your Numbers '!E7</f>
        <v>YE 2018</v>
      </c>
      <c r="D5" s="42" t="s">
        <v>1</v>
      </c>
    </row>
    <row r="6" spans="1:4" ht="18.75" customHeight="1">
      <c r="A6" s="97" t="s">
        <v>2</v>
      </c>
      <c r="B6" s="11">
        <f>'Your Numbers '!D12</f>
        <v>0</v>
      </c>
      <c r="C6" s="11">
        <f>'Your Numbers '!E12</f>
        <v>0</v>
      </c>
      <c r="D6" s="98" t="e">
        <f t="shared" ref="D6:D16" si="0">(C6-B6)/B6</f>
        <v>#DIV/0!</v>
      </c>
    </row>
    <row r="7" spans="1:4" ht="21" customHeight="1">
      <c r="A7" s="99" t="s">
        <v>3</v>
      </c>
      <c r="B7" s="25" t="e">
        <f>('Your Numbers '!D12-'Your Numbers '!C12)/'Your Numbers '!C12</f>
        <v>#DIV/0!</v>
      </c>
      <c r="C7" s="25" t="e">
        <f>('Your Numbers '!E12-'Your Numbers '!D12)/'Your Numbers '!D12</f>
        <v>#DIV/0!</v>
      </c>
      <c r="D7" s="100" t="e">
        <f t="shared" si="0"/>
        <v>#DIV/0!</v>
      </c>
    </row>
    <row r="8" spans="1:4" ht="21" customHeight="1">
      <c r="A8" s="99" t="s">
        <v>36</v>
      </c>
      <c r="B8" s="25" t="e">
        <f>'Your Numbers '!D13/'Your Numbers '!D12</f>
        <v>#DIV/0!</v>
      </c>
      <c r="C8" s="25" t="e">
        <f>'Your Numbers '!E13/'Your Numbers '!E12</f>
        <v>#DIV/0!</v>
      </c>
      <c r="D8" s="100" t="e">
        <f t="shared" si="0"/>
        <v>#DIV/0!</v>
      </c>
    </row>
    <row r="9" spans="1:4" ht="18.75" customHeight="1">
      <c r="A9" s="21" t="s">
        <v>4</v>
      </c>
      <c r="B9" s="25" t="e">
        <f>'Your Numbers '!D14/'Your Numbers '!D12</f>
        <v>#DIV/0!</v>
      </c>
      <c r="C9" s="25" t="e">
        <f>'Your Numbers '!E14/'Your Numbers '!E12</f>
        <v>#DIV/0!</v>
      </c>
      <c r="D9" s="57" t="e">
        <f t="shared" si="0"/>
        <v>#DIV/0!</v>
      </c>
    </row>
    <row r="10" spans="1:4" ht="19.5" customHeight="1">
      <c r="A10" s="99" t="s">
        <v>28</v>
      </c>
      <c r="B10" s="25" t="e">
        <f>('Your Numbers '!D14-'Your Numbers '!D15)/'Your Numbers '!D12</f>
        <v>#DIV/0!</v>
      </c>
      <c r="C10" s="25" t="e">
        <f>('Your Numbers '!E14-'Your Numbers '!E15)/'Your Numbers '!E12</f>
        <v>#DIV/0!</v>
      </c>
      <c r="D10" s="100" t="e">
        <f t="shared" si="0"/>
        <v>#DIV/0!</v>
      </c>
    </row>
    <row r="11" spans="1:4" ht="22.5" customHeight="1">
      <c r="A11" s="21" t="s">
        <v>29</v>
      </c>
      <c r="B11" s="25" t="e">
        <f>'Your Numbers '!D15/'Your Numbers '!D12</f>
        <v>#DIV/0!</v>
      </c>
      <c r="C11" s="25" t="e">
        <f>'Your Numbers '!E15/'Your Numbers '!E12</f>
        <v>#DIV/0!</v>
      </c>
      <c r="D11" s="57" t="e">
        <f t="shared" si="0"/>
        <v>#DIV/0!</v>
      </c>
    </row>
    <row r="12" spans="1:4" ht="21" customHeight="1">
      <c r="A12" s="99" t="s">
        <v>30</v>
      </c>
      <c r="B12" s="12">
        <f>'Your Numbers '!D15+'Your Numbers '!D20</f>
        <v>0</v>
      </c>
      <c r="C12" s="12">
        <f>'Your Numbers '!E15+'Your Numbers '!E20</f>
        <v>0</v>
      </c>
      <c r="D12" s="100" t="e">
        <f t="shared" si="0"/>
        <v>#DIV/0!</v>
      </c>
    </row>
    <row r="13" spans="1:4" ht="18.75" customHeight="1" thickBot="1">
      <c r="A13" s="101" t="s">
        <v>32</v>
      </c>
      <c r="B13" s="102" t="e">
        <f>'Your Numbers '!D16/'Your Numbers '!D12</f>
        <v>#DIV/0!</v>
      </c>
      <c r="C13" s="102" t="e">
        <f>'Your Numbers '!E16/'Your Numbers '!E12</f>
        <v>#DIV/0!</v>
      </c>
      <c r="D13" s="103" t="e">
        <f t="shared" si="0"/>
        <v>#DIV/0!</v>
      </c>
    </row>
    <row r="15" spans="1:4">
      <c r="A15" s="5" t="s">
        <v>147</v>
      </c>
      <c r="B15" s="106" t="e">
        <f>('Your Numbers '!D13-'Your Numbers '!C13)/'Your Numbers '!C13</f>
        <v>#DIV/0!</v>
      </c>
      <c r="C15" s="106" t="e">
        <f>('Your Numbers '!E13-'Your Numbers '!D13)/'Your Numbers '!D13</f>
        <v>#DIV/0!</v>
      </c>
      <c r="D15" s="49" t="e">
        <f t="shared" si="0"/>
        <v>#DIV/0!</v>
      </c>
    </row>
    <row r="16" spans="1:4">
      <c r="A16" s="5" t="s">
        <v>148</v>
      </c>
      <c r="B16" s="106" t="e">
        <f>(B10-B17)/B17</f>
        <v>#DIV/0!</v>
      </c>
      <c r="C16" s="106" t="e">
        <f>(C10-B10)/C10</f>
        <v>#DIV/0!</v>
      </c>
      <c r="D16" s="49" t="e">
        <f t="shared" si="0"/>
        <v>#DIV/0!</v>
      </c>
    </row>
    <row r="17" spans="1:7">
      <c r="B17" s="106" t="e">
        <f>('Your Numbers '!C14-'Your Numbers '!C15)/'Your Numbers '!C12</f>
        <v>#DIV/0!</v>
      </c>
      <c r="C17" s="106"/>
    </row>
    <row r="18" spans="1:7" ht="18.5">
      <c r="A18" s="228" t="s">
        <v>34</v>
      </c>
      <c r="B18" s="228"/>
      <c r="C18" s="228"/>
      <c r="D18" s="228"/>
    </row>
    <row r="24" spans="1:7">
      <c r="G24" s="91"/>
    </row>
    <row r="29" spans="1:7" ht="18.5">
      <c r="A29" s="228" t="s">
        <v>35</v>
      </c>
      <c r="B29" s="228"/>
      <c r="C29" s="228"/>
      <c r="D29" s="228"/>
    </row>
    <row r="30" spans="1:7" ht="18.5">
      <c r="A30" s="229"/>
      <c r="B30" s="229"/>
      <c r="C30" s="229"/>
      <c r="D30" s="229"/>
    </row>
    <row r="40" spans="1:4" ht="18.5">
      <c r="A40" s="228" t="s">
        <v>33</v>
      </c>
      <c r="B40" s="228"/>
      <c r="C40" s="228"/>
      <c r="D40" s="228"/>
    </row>
    <row r="50" spans="1:7">
      <c r="A50" s="209" t="s">
        <v>203</v>
      </c>
      <c r="B50" s="209"/>
      <c r="C50" s="209"/>
      <c r="D50" s="209"/>
      <c r="E50" s="1"/>
      <c r="F50" s="1"/>
      <c r="G50" s="1"/>
    </row>
    <row r="53" spans="1:7">
      <c r="A53" s="209"/>
      <c r="B53" s="209"/>
      <c r="C53" s="209"/>
      <c r="D53" s="209"/>
      <c r="E53" s="1"/>
    </row>
  </sheetData>
  <sheetProtection password="9630" sheet="1" objects="1" scenarios="1"/>
  <mergeCells count="9">
    <mergeCell ref="A53:D53"/>
    <mergeCell ref="A2:D2"/>
    <mergeCell ref="A1:D1"/>
    <mergeCell ref="A18:D18"/>
    <mergeCell ref="A29:D29"/>
    <mergeCell ref="A30:D30"/>
    <mergeCell ref="A40:D40"/>
    <mergeCell ref="A4:D4"/>
    <mergeCell ref="A50:D50"/>
  </mergeCells>
  <pageMargins left="0.70866141732283472" right="0.70866141732283472" top="0.74803149606299213" bottom="0.74803149606299213" header="0.31496062992125984" footer="0.31496062992125984"/>
  <pageSetup paperSize="9" scale="82" orientation="portrait" horizontalDpi="4294967293" verticalDpi="300" r:id="rId1"/>
  <headerFooter>
    <oddFooter>&amp;L&amp;A&amp;C&amp;"-,Bold"Confidential&amp;RPage 4 of 13</oddFooter>
  </headerFooter>
  <drawing r:id="rId2"/>
  <legacyDrawing r:id="rId3"/>
</worksheet>
</file>

<file path=xl/worksheets/sheet5.xml><?xml version="1.0" encoding="utf-8"?>
<worksheet xmlns="http://schemas.openxmlformats.org/spreadsheetml/2006/main" xmlns:r="http://schemas.openxmlformats.org/officeDocument/2006/relationships">
  <sheetPr codeName="Sheet6"/>
  <dimension ref="A1:G77"/>
  <sheetViews>
    <sheetView showGridLines="0" zoomScaleNormal="100" workbookViewId="0">
      <selection sqref="A1:D1"/>
    </sheetView>
  </sheetViews>
  <sheetFormatPr defaultColWidth="9.1796875" defaultRowHeight="16"/>
  <cols>
    <col min="1" max="1" width="35.453125" style="5" customWidth="1"/>
    <col min="2" max="2" width="17.1796875" style="5" customWidth="1"/>
    <col min="3" max="3" width="15.81640625" style="5" customWidth="1"/>
    <col min="4" max="4" width="14.7265625" style="5" customWidth="1"/>
    <col min="5" max="16384" width="9.1796875" style="5"/>
  </cols>
  <sheetData>
    <row r="1" spans="1:4" ht="22.5">
      <c r="A1" s="235" t="s">
        <v>121</v>
      </c>
      <c r="B1" s="235"/>
      <c r="C1" s="235"/>
      <c r="D1" s="235"/>
    </row>
    <row r="2" spans="1:4" ht="22.5">
      <c r="A2" s="235" t="s">
        <v>39</v>
      </c>
      <c r="B2" s="235"/>
      <c r="C2" s="235"/>
      <c r="D2" s="235"/>
    </row>
    <row r="3" spans="1:4" ht="22.5">
      <c r="A3" s="104"/>
      <c r="B3" s="104"/>
      <c r="C3" s="104"/>
      <c r="D3" s="104"/>
    </row>
    <row r="4" spans="1:4" ht="16.5" thickBot="1">
      <c r="A4" s="5" t="s">
        <v>65</v>
      </c>
    </row>
    <row r="5" spans="1:4" ht="29.25" customHeight="1">
      <c r="A5" s="18" t="s">
        <v>66</v>
      </c>
      <c r="B5" s="14" t="str">
        <f>'Your Numbers '!D7</f>
        <v>YE 2017</v>
      </c>
      <c r="C5" s="14" t="str">
        <f>'Your Numbers '!E7</f>
        <v>YE 2018</v>
      </c>
      <c r="D5" s="42" t="s">
        <v>1</v>
      </c>
    </row>
    <row r="6" spans="1:4" ht="18.75" customHeight="1">
      <c r="A6" s="97" t="s">
        <v>67</v>
      </c>
      <c r="B6" s="105" t="e">
        <f>'Your Numbers '!D29/'Your Numbers '!D12*365</f>
        <v>#DIV/0!</v>
      </c>
      <c r="C6" s="105" t="e">
        <f>'Your Numbers '!E29/'Your Numbers '!E12*365</f>
        <v>#DIV/0!</v>
      </c>
      <c r="D6" s="98" t="e">
        <f>(C6-B6)/B6</f>
        <v>#DIV/0!</v>
      </c>
    </row>
    <row r="7" spans="1:4" ht="21" customHeight="1">
      <c r="A7" s="21" t="s">
        <v>135</v>
      </c>
      <c r="B7" s="22" t="e">
        <f>'Your Numbers '!D30/'Your Numbers '!D12*365</f>
        <v>#DIV/0!</v>
      </c>
      <c r="C7" s="22" t="e">
        <f>'Your Numbers '!E30/'Your Numbers '!E12*365</f>
        <v>#DIV/0!</v>
      </c>
      <c r="D7" s="57" t="e">
        <f t="shared" ref="D7:D12" si="0">(C7-B7)/B7</f>
        <v>#DIV/0!</v>
      </c>
    </row>
    <row r="8" spans="1:4" ht="21" customHeight="1">
      <c r="A8" s="21" t="s">
        <v>68</v>
      </c>
      <c r="B8" s="22" t="e">
        <f>'Your Numbers '!D37/'Your Numbers '!D13*365</f>
        <v>#DIV/0!</v>
      </c>
      <c r="C8" s="22" t="e">
        <f>'Your Numbers '!E37/'Your Numbers '!E13*365</f>
        <v>#DIV/0!</v>
      </c>
      <c r="D8" s="57" t="e">
        <f t="shared" si="0"/>
        <v>#DIV/0!</v>
      </c>
    </row>
    <row r="9" spans="1:4" ht="18.75" customHeight="1">
      <c r="A9" s="21" t="s">
        <v>69</v>
      </c>
      <c r="B9" s="22" t="e">
        <f>B6+B7-B8</f>
        <v>#DIV/0!</v>
      </c>
      <c r="C9" s="22" t="e">
        <f>C6+C7-C8</f>
        <v>#DIV/0!</v>
      </c>
      <c r="D9" s="57" t="e">
        <f t="shared" si="0"/>
        <v>#DIV/0!</v>
      </c>
    </row>
    <row r="10" spans="1:4" ht="19.5" customHeight="1">
      <c r="A10" s="99" t="s">
        <v>70</v>
      </c>
      <c r="B10" s="25" t="e">
        <f>('Your Numbers '!D29+'Your Numbers '!D30-'Your Numbers '!D37)/'Your Numbers '!D12</f>
        <v>#DIV/0!</v>
      </c>
      <c r="C10" s="25" t="e">
        <f>('Your Numbers '!E29+'Your Numbers '!E30-'Your Numbers '!E37)/'Your Numbers '!E12</f>
        <v>#DIV/0!</v>
      </c>
      <c r="D10" s="100" t="e">
        <f t="shared" si="0"/>
        <v>#DIV/0!</v>
      </c>
    </row>
    <row r="11" spans="1:4" ht="22.5" customHeight="1">
      <c r="A11" s="21" t="s">
        <v>71</v>
      </c>
      <c r="B11" s="22" t="e">
        <f>('Your Numbers '!D14/'Your Numbers '!D12)-('Your Numbers '!D29+'Your Numbers '!D30-'Your Numbers '!D37)/'Your Numbers '!D12</f>
        <v>#DIV/0!</v>
      </c>
      <c r="C11" s="22" t="e">
        <f>('Your Numbers '!E14/'Your Numbers '!E12)-(('Your Numbers '!E29+'Your Numbers '!E30-'Your Numbers '!E37)/'Your Numbers '!E12)</f>
        <v>#DIV/0!</v>
      </c>
      <c r="D11" s="57" t="e">
        <f t="shared" si="0"/>
        <v>#DIV/0!</v>
      </c>
    </row>
    <row r="12" spans="1:4" ht="21" customHeight="1" thickBot="1">
      <c r="A12" s="26" t="s">
        <v>72</v>
      </c>
      <c r="B12" s="27" t="e">
        <f>'Your Numbers '!D31/'Your Numbers '!D38</f>
        <v>#DIV/0!</v>
      </c>
      <c r="C12" s="27" t="e">
        <f>'Your Numbers '!E31/'Your Numbers '!E38</f>
        <v>#DIV/0!</v>
      </c>
      <c r="D12" s="28" t="e">
        <f t="shared" si="0"/>
        <v>#DIV/0!</v>
      </c>
    </row>
    <row r="14" spans="1:4">
      <c r="A14" s="5" t="s">
        <v>73</v>
      </c>
      <c r="B14" s="106" t="e">
        <f>'Your Numbers '!D14/'Your Numbers '!D12</f>
        <v>#DIV/0!</v>
      </c>
      <c r="C14" s="106" t="e">
        <f>'Your Numbers '!E14/'Your Numbers '!E12</f>
        <v>#DIV/0!</v>
      </c>
    </row>
    <row r="15" spans="1:4">
      <c r="A15" s="5" t="s">
        <v>74</v>
      </c>
      <c r="B15" s="106" t="e">
        <f>B14-B10</f>
        <v>#DIV/0!</v>
      </c>
      <c r="C15" s="106" t="e">
        <f>C14-C10</f>
        <v>#DIV/0!</v>
      </c>
    </row>
    <row r="16" spans="1:4">
      <c r="B16" s="106"/>
      <c r="C16" s="106"/>
    </row>
    <row r="17" spans="1:7" ht="18.5">
      <c r="A17" s="228" t="s">
        <v>69</v>
      </c>
      <c r="B17" s="228"/>
      <c r="C17" s="228"/>
      <c r="D17" s="228"/>
    </row>
    <row r="23" spans="1:7">
      <c r="G23" s="91"/>
    </row>
    <row r="28" spans="1:7" ht="18.5">
      <c r="A28" s="230" t="s">
        <v>75</v>
      </c>
      <c r="B28" s="230"/>
      <c r="C28" s="230"/>
      <c r="D28" s="230"/>
    </row>
    <row r="29" spans="1:7" ht="18.5">
      <c r="A29" s="108"/>
      <c r="B29" s="107"/>
      <c r="C29" s="233"/>
      <c r="D29" s="234"/>
    </row>
    <row r="31" spans="1:7">
      <c r="A31" s="4" t="s">
        <v>137</v>
      </c>
      <c r="B31" s="125"/>
      <c r="C31" s="125" t="str">
        <f>B5</f>
        <v>YE 2017</v>
      </c>
      <c r="D31" s="125" t="str">
        <f>C5</f>
        <v>YE 2018</v>
      </c>
    </row>
    <row r="32" spans="1:7">
      <c r="A32" s="6" t="s">
        <v>138</v>
      </c>
      <c r="B32" s="123" t="s">
        <v>143</v>
      </c>
      <c r="C32" s="6">
        <v>0</v>
      </c>
      <c r="D32" s="6">
        <v>0</v>
      </c>
    </row>
    <row r="33" spans="1:4">
      <c r="A33" s="7" t="s">
        <v>139</v>
      </c>
      <c r="B33" s="124" t="s">
        <v>143</v>
      </c>
      <c r="C33" s="122" t="e">
        <f>B7</f>
        <v>#DIV/0!</v>
      </c>
      <c r="D33" s="22" t="e">
        <f>C7</f>
        <v>#DIV/0!</v>
      </c>
    </row>
    <row r="34" spans="1:4">
      <c r="A34" s="7" t="s">
        <v>140</v>
      </c>
      <c r="B34" s="124" t="s">
        <v>143</v>
      </c>
      <c r="C34" s="121" t="e">
        <f>B8</f>
        <v>#DIV/0!</v>
      </c>
      <c r="D34" s="121" t="e">
        <f>C8</f>
        <v>#DIV/0!</v>
      </c>
    </row>
    <row r="35" spans="1:4">
      <c r="A35" s="7" t="s">
        <v>141</v>
      </c>
      <c r="B35" s="124" t="s">
        <v>143</v>
      </c>
      <c r="C35" s="121" t="e">
        <f>B6+B7</f>
        <v>#DIV/0!</v>
      </c>
      <c r="D35" s="121" t="e">
        <f>C6+C7</f>
        <v>#DIV/0!</v>
      </c>
    </row>
    <row r="36" spans="1:4">
      <c r="B36" s="120"/>
      <c r="C36" s="120"/>
    </row>
    <row r="37" spans="1:4">
      <c r="A37" s="126" t="s">
        <v>144</v>
      </c>
      <c r="B37" s="126"/>
      <c r="C37" s="127" t="e">
        <f>B9</f>
        <v>#DIV/0!</v>
      </c>
      <c r="D37" s="127" t="e">
        <f>C9</f>
        <v>#DIV/0!</v>
      </c>
    </row>
    <row r="40" spans="1:4">
      <c r="A40" s="209" t="s">
        <v>203</v>
      </c>
      <c r="B40" s="209"/>
      <c r="C40" s="209"/>
      <c r="D40" s="209"/>
    </row>
    <row r="41" spans="1:4">
      <c r="A41" s="115" t="s">
        <v>129</v>
      </c>
      <c r="B41" s="116" t="s">
        <v>130</v>
      </c>
      <c r="C41" s="115"/>
      <c r="D41" s="118" t="s">
        <v>186</v>
      </c>
    </row>
    <row r="42" spans="1:4">
      <c r="A42" s="115"/>
      <c r="B42" s="116"/>
      <c r="C42" s="115"/>
      <c r="D42" s="118"/>
    </row>
    <row r="43" spans="1:4" ht="18.5">
      <c r="A43" s="228" t="s">
        <v>76</v>
      </c>
      <c r="B43" s="228"/>
      <c r="C43" s="228"/>
      <c r="D43" s="228"/>
    </row>
    <row r="44" spans="1:4" ht="18.5">
      <c r="A44" s="229"/>
      <c r="B44" s="229"/>
      <c r="C44" s="229"/>
      <c r="D44" s="229"/>
    </row>
    <row r="53" spans="1:5" ht="18.5">
      <c r="A53" s="230" t="s">
        <v>74</v>
      </c>
      <c r="B53" s="231"/>
      <c r="C53" s="231"/>
      <c r="D53" s="231"/>
    </row>
    <row r="54" spans="1:5" ht="18.5">
      <c r="A54" s="107"/>
      <c r="B54" s="109"/>
      <c r="C54" s="109"/>
      <c r="D54" s="109"/>
    </row>
    <row r="55" spans="1:5" ht="18.5">
      <c r="A55" s="107"/>
      <c r="B55" s="109"/>
      <c r="C55" s="109"/>
      <c r="D55" s="109"/>
    </row>
    <row r="56" spans="1:5" ht="18.5">
      <c r="A56" s="107"/>
      <c r="B56" s="109"/>
      <c r="C56" s="109"/>
      <c r="D56" s="109"/>
    </row>
    <row r="61" spans="1:5" ht="18.5">
      <c r="A61" s="229"/>
      <c r="B61" s="229"/>
      <c r="C61" s="229"/>
      <c r="D61" s="229"/>
    </row>
    <row r="62" spans="1:5" ht="18.5">
      <c r="A62" s="56" t="s">
        <v>125</v>
      </c>
    </row>
    <row r="63" spans="1:5">
      <c r="A63" s="232" t="s">
        <v>126</v>
      </c>
      <c r="B63" s="212"/>
      <c r="C63" s="212"/>
      <c r="D63" s="212"/>
      <c r="E63" s="110"/>
    </row>
    <row r="64" spans="1:5">
      <c r="A64" s="111"/>
      <c r="B64" s="110"/>
      <c r="C64" s="110"/>
      <c r="D64" s="110"/>
      <c r="E64" s="110"/>
    </row>
    <row r="65" spans="1:5" ht="43.5" customHeight="1">
      <c r="A65" s="232" t="s">
        <v>127</v>
      </c>
      <c r="B65" s="212"/>
      <c r="C65" s="212"/>
      <c r="D65" s="212"/>
      <c r="E65" s="110"/>
    </row>
    <row r="66" spans="1:5">
      <c r="A66" s="111"/>
      <c r="B66" s="110"/>
      <c r="C66" s="110"/>
      <c r="D66" s="110"/>
      <c r="E66" s="110"/>
    </row>
    <row r="67" spans="1:5" ht="29.25" customHeight="1">
      <c r="A67" s="232" t="s">
        <v>110</v>
      </c>
      <c r="B67" s="212"/>
      <c r="C67" s="212"/>
      <c r="D67" s="212"/>
      <c r="E67" s="110"/>
    </row>
    <row r="68" spans="1:5">
      <c r="A68" s="112"/>
      <c r="B68" s="113"/>
      <c r="C68" s="113"/>
      <c r="D68" s="113"/>
      <c r="E68" s="113"/>
    </row>
    <row r="69" spans="1:5" ht="51.65" customHeight="1">
      <c r="A69" s="232" t="s">
        <v>111</v>
      </c>
      <c r="B69" s="212"/>
      <c r="C69" s="212"/>
      <c r="D69" s="212"/>
      <c r="E69" s="110"/>
    </row>
    <row r="70" spans="1:5">
      <c r="A70" s="112"/>
      <c r="B70" s="113"/>
      <c r="C70" s="113"/>
      <c r="D70" s="113"/>
      <c r="E70" s="113"/>
    </row>
    <row r="71" spans="1:5" ht="50.25" customHeight="1">
      <c r="A71" s="232" t="s">
        <v>128</v>
      </c>
      <c r="B71" s="212"/>
      <c r="C71" s="212"/>
      <c r="D71" s="212"/>
      <c r="E71" s="110"/>
    </row>
    <row r="76" spans="1:5">
      <c r="A76" s="209" t="s">
        <v>203</v>
      </c>
      <c r="B76" s="209"/>
      <c r="C76" s="209"/>
      <c r="D76" s="209"/>
    </row>
    <row r="77" spans="1:5">
      <c r="A77" s="115" t="s">
        <v>129</v>
      </c>
      <c r="B77" s="116" t="s">
        <v>130</v>
      </c>
      <c r="C77" s="115"/>
      <c r="D77" s="118" t="s">
        <v>187</v>
      </c>
    </row>
  </sheetData>
  <sheetProtection password="9630" sheet="1" objects="1" scenarios="1"/>
  <mergeCells count="16">
    <mergeCell ref="C29:D29"/>
    <mergeCell ref="A1:D1"/>
    <mergeCell ref="A2:D2"/>
    <mergeCell ref="A17:D17"/>
    <mergeCell ref="A28:D28"/>
    <mergeCell ref="A76:D76"/>
    <mergeCell ref="A40:D40"/>
    <mergeCell ref="A53:D53"/>
    <mergeCell ref="A61:D61"/>
    <mergeCell ref="A44:D44"/>
    <mergeCell ref="A43:D43"/>
    <mergeCell ref="A63:D63"/>
    <mergeCell ref="A65:D65"/>
    <mergeCell ref="A67:D67"/>
    <mergeCell ref="A69:D69"/>
    <mergeCell ref="A71:D71"/>
  </mergeCells>
  <pageMargins left="0.7" right="0.7" top="0.75" bottom="0.75" header="0.3" footer="0.3"/>
  <pageSetup paperSize="9" orientation="portrait" horizontalDpi="4294967293" r:id="rId1"/>
  <drawing r:id="rId2"/>
</worksheet>
</file>

<file path=xl/worksheets/sheet6.xml><?xml version="1.0" encoding="utf-8"?>
<worksheet xmlns="http://schemas.openxmlformats.org/spreadsheetml/2006/main" xmlns:r="http://schemas.openxmlformats.org/officeDocument/2006/relationships">
  <sheetPr codeName="Sheet7"/>
  <dimension ref="A1:S78"/>
  <sheetViews>
    <sheetView showGridLines="0" zoomScaleNormal="100" zoomScalePageLayoutView="80" workbookViewId="0">
      <selection sqref="A1:D1"/>
    </sheetView>
  </sheetViews>
  <sheetFormatPr defaultColWidth="9.1796875" defaultRowHeight="16"/>
  <cols>
    <col min="1" max="1" width="42.54296875" style="5" customWidth="1"/>
    <col min="2" max="2" width="17.1796875" style="5" customWidth="1"/>
    <col min="3" max="3" width="15.81640625" style="5" customWidth="1"/>
    <col min="4" max="4" width="12.54296875" style="5" customWidth="1"/>
    <col min="5" max="5" width="9.1796875" style="5"/>
    <col min="6" max="9" width="9.1796875" style="15"/>
    <col min="10" max="10" width="12.81640625" style="15" customWidth="1"/>
    <col min="11" max="19" width="9.1796875" style="15"/>
    <col min="20" max="16384" width="9.1796875" style="5"/>
  </cols>
  <sheetData>
    <row r="1" spans="1:19" ht="22.5">
      <c r="A1" s="227" t="s">
        <v>123</v>
      </c>
      <c r="B1" s="227"/>
      <c r="C1" s="227"/>
      <c r="D1" s="227"/>
    </row>
    <row r="2" spans="1:19" ht="22.5">
      <c r="A2" s="227" t="s">
        <v>39</v>
      </c>
      <c r="B2" s="227"/>
      <c r="C2" s="227"/>
      <c r="D2" s="227"/>
    </row>
    <row r="3" spans="1:19" ht="22.5">
      <c r="A3" s="16"/>
      <c r="B3" s="16"/>
      <c r="C3" s="16"/>
      <c r="D3" s="16"/>
    </row>
    <row r="4" spans="1:19" ht="33.75" customHeight="1" thickBot="1">
      <c r="A4" s="236" t="s">
        <v>77</v>
      </c>
      <c r="B4" s="236"/>
      <c r="C4" s="236"/>
      <c r="D4" s="236"/>
      <c r="E4" s="17"/>
      <c r="F4" s="17"/>
      <c r="G4" s="17"/>
      <c r="I4" s="17"/>
      <c r="J4" s="17"/>
    </row>
    <row r="5" spans="1:19" ht="29.25" customHeight="1">
      <c r="A5" s="18" t="s">
        <v>78</v>
      </c>
      <c r="B5" s="14" t="str">
        <f>'Your Numbers '!D7</f>
        <v>YE 2017</v>
      </c>
      <c r="C5" s="14" t="str">
        <f>'Your Numbers '!E7</f>
        <v>YE 2018</v>
      </c>
      <c r="D5" s="42" t="s">
        <v>1</v>
      </c>
      <c r="E5" s="17"/>
      <c r="F5" s="17"/>
      <c r="G5" s="17"/>
      <c r="H5" s="19"/>
      <c r="I5" s="19"/>
      <c r="J5" s="20"/>
      <c r="K5" s="19"/>
      <c r="M5" s="19"/>
      <c r="N5" s="19"/>
      <c r="O5" s="20"/>
      <c r="P5" s="19"/>
    </row>
    <row r="6" spans="1:19" ht="21" customHeight="1">
      <c r="A6" s="21" t="s">
        <v>79</v>
      </c>
      <c r="B6" s="22" t="e">
        <f>'Your Numbers '!D12/('Your Numbers '!D33-'Your Numbers '!D39+'Your Numbers '!D43+'Your Numbers '!D44)</f>
        <v>#DIV/0!</v>
      </c>
      <c r="C6" s="22" t="e">
        <f>'Your Numbers '!E12/('Your Numbers '!E33-'Your Numbers '!E39+'Your Numbers '!E43+'Your Numbers '!E44)</f>
        <v>#DIV/0!</v>
      </c>
      <c r="D6" s="57" t="e">
        <f t="shared" ref="D6:D13" si="0">(C6-B6)/B6</f>
        <v>#DIV/0!</v>
      </c>
      <c r="E6" s="20"/>
      <c r="F6" s="20"/>
      <c r="G6" s="20"/>
      <c r="H6" s="17"/>
      <c r="J6" s="23"/>
      <c r="K6" s="24"/>
      <c r="L6" s="23"/>
      <c r="M6" s="17"/>
      <c r="O6" s="23"/>
      <c r="P6" s="24"/>
    </row>
    <row r="7" spans="1:19" ht="21" customHeight="1">
      <c r="A7" s="21" t="s">
        <v>80</v>
      </c>
      <c r="B7" s="25" t="e">
        <f>'Your Numbers '!D15/('Your Numbers '!D33-'Your Numbers '!D39+'Your Numbers '!D43+'Your Numbers '!D44)</f>
        <v>#DIV/0!</v>
      </c>
      <c r="C7" s="25" t="e">
        <f>'Your Numbers '!E15/('Your Numbers '!E33-'Your Numbers '!E39+'Your Numbers '!E43+'Your Numbers '!E44)</f>
        <v>#DIV/0!</v>
      </c>
      <c r="D7" s="57" t="e">
        <f t="shared" si="0"/>
        <v>#DIV/0!</v>
      </c>
      <c r="E7" s="17"/>
      <c r="F7" s="17"/>
      <c r="G7" s="17"/>
      <c r="H7" s="17"/>
      <c r="J7" s="23"/>
      <c r="K7" s="24"/>
      <c r="L7" s="23"/>
      <c r="M7" s="17"/>
      <c r="O7" s="23"/>
      <c r="P7" s="24"/>
    </row>
    <row r="8" spans="1:19" ht="18.75" customHeight="1">
      <c r="A8" s="21" t="s">
        <v>81</v>
      </c>
      <c r="B8" s="25" t="e">
        <f>'Your Numbers '!D15/'Your Numbers '!D33</f>
        <v>#DIV/0!</v>
      </c>
      <c r="C8" s="25" t="e">
        <f>'Your Numbers '!E15/'Your Numbers '!E33</f>
        <v>#DIV/0!</v>
      </c>
      <c r="D8" s="57" t="e">
        <f t="shared" si="0"/>
        <v>#DIV/0!</v>
      </c>
      <c r="E8" s="17"/>
      <c r="F8" s="17"/>
      <c r="G8" s="17"/>
      <c r="H8" s="17"/>
      <c r="J8" s="23"/>
      <c r="K8" s="24"/>
      <c r="L8" s="23"/>
      <c r="M8" s="17"/>
      <c r="O8" s="23"/>
      <c r="P8" s="24"/>
    </row>
    <row r="9" spans="1:19" ht="19.5" customHeight="1">
      <c r="A9" s="21" t="s">
        <v>82</v>
      </c>
      <c r="B9" s="25" t="e">
        <f>'Your Numbers '!D16/('Your Numbers '!D33-'Your Numbers '!D39)</f>
        <v>#DIV/0!</v>
      </c>
      <c r="C9" s="25" t="e">
        <f>'Your Numbers '!E16/('Your Numbers '!E33-'Your Numbers '!E39)</f>
        <v>#DIV/0!</v>
      </c>
      <c r="D9" s="58" t="e">
        <f t="shared" si="0"/>
        <v>#DIV/0!</v>
      </c>
      <c r="E9" s="17"/>
      <c r="F9" s="17"/>
      <c r="G9" s="17"/>
      <c r="J9" s="23"/>
      <c r="K9" s="24"/>
      <c r="L9" s="23"/>
      <c r="O9" s="23"/>
      <c r="P9" s="24"/>
    </row>
    <row r="10" spans="1:19" ht="21" customHeight="1" thickBot="1">
      <c r="A10" s="26"/>
      <c r="B10" s="27"/>
      <c r="C10" s="27"/>
      <c r="D10" s="28"/>
      <c r="E10" s="15"/>
      <c r="G10" s="29"/>
      <c r="H10" s="30"/>
      <c r="I10" s="30"/>
      <c r="J10" s="30"/>
      <c r="K10" s="30"/>
      <c r="L10" s="29"/>
    </row>
    <row r="11" spans="1:19">
      <c r="E11" s="15"/>
      <c r="G11" s="29"/>
      <c r="H11" s="31"/>
      <c r="I11" s="32"/>
      <c r="J11" s="31"/>
      <c r="K11" s="32"/>
      <c r="L11" s="29"/>
    </row>
    <row r="12" spans="1:19">
      <c r="A12" s="5" t="s">
        <v>83</v>
      </c>
      <c r="B12" s="13">
        <f>'Your Numbers '!D33-'Your Numbers '!D39+'Your Numbers '!D43+'Your Numbers '!D44</f>
        <v>0</v>
      </c>
      <c r="C12" s="13">
        <f>'Your Numbers '!E33-'Your Numbers '!E39+'Your Numbers '!E43+'Your Numbers '!E44</f>
        <v>0</v>
      </c>
      <c r="D12" s="33" t="e">
        <f t="shared" si="0"/>
        <v>#DIV/0!</v>
      </c>
      <c r="E12" s="15"/>
      <c r="G12" s="29"/>
      <c r="H12" s="31"/>
      <c r="I12" s="32"/>
      <c r="J12" s="31"/>
      <c r="K12" s="32"/>
      <c r="L12" s="29"/>
    </row>
    <row r="13" spans="1:19">
      <c r="A13" s="5" t="s">
        <v>9</v>
      </c>
      <c r="B13" s="13">
        <f>'Your Numbers '!D15</f>
        <v>0</v>
      </c>
      <c r="C13" s="13">
        <f>'Your Numbers '!E15</f>
        <v>0</v>
      </c>
      <c r="D13" s="33" t="e">
        <f t="shared" si="0"/>
        <v>#DIV/0!</v>
      </c>
      <c r="E13" s="15"/>
      <c r="G13" s="29"/>
      <c r="H13" s="31"/>
      <c r="I13" s="32"/>
      <c r="J13" s="31"/>
      <c r="K13" s="32"/>
      <c r="L13" s="29"/>
    </row>
    <row r="14" spans="1:19">
      <c r="A14" s="15"/>
      <c r="B14" s="24"/>
      <c r="C14" s="24"/>
      <c r="D14" s="15"/>
      <c r="E14" s="15"/>
      <c r="G14" s="29"/>
      <c r="H14" s="29"/>
      <c r="I14" s="32"/>
      <c r="J14" s="29"/>
      <c r="K14" s="32"/>
      <c r="L14" s="29"/>
    </row>
    <row r="15" spans="1:19" ht="18.5">
      <c r="A15" s="228" t="s">
        <v>84</v>
      </c>
      <c r="B15" s="228"/>
      <c r="C15" s="228"/>
      <c r="D15" s="228"/>
      <c r="E15" s="15"/>
      <c r="G15" s="29"/>
      <c r="H15" s="29"/>
      <c r="I15" s="32"/>
      <c r="J15" s="29"/>
      <c r="K15" s="17"/>
      <c r="L15" s="29"/>
    </row>
    <row r="16" spans="1:19" s="9" customFormat="1">
      <c r="D16" s="34"/>
      <c r="F16" s="17"/>
      <c r="G16" s="17"/>
      <c r="H16" s="17"/>
      <c r="I16" s="17"/>
      <c r="J16" s="17"/>
      <c r="K16" s="17"/>
      <c r="L16" s="17"/>
      <c r="M16" s="17"/>
      <c r="N16" s="17"/>
      <c r="O16" s="17"/>
      <c r="P16" s="17"/>
      <c r="Q16" s="17"/>
      <c r="R16" s="17"/>
      <c r="S16" s="17"/>
    </row>
    <row r="17" spans="1:19" s="9" customFormat="1">
      <c r="A17" s="35"/>
      <c r="D17" s="34"/>
      <c r="F17" s="17"/>
      <c r="G17" s="17"/>
      <c r="H17" s="17"/>
      <c r="I17" s="17"/>
      <c r="J17" s="17"/>
      <c r="K17" s="17"/>
      <c r="L17" s="17"/>
      <c r="M17" s="17"/>
      <c r="N17" s="17"/>
      <c r="O17" s="17"/>
      <c r="P17" s="17"/>
      <c r="Q17" s="17"/>
      <c r="R17" s="17"/>
      <c r="S17" s="17"/>
    </row>
    <row r="18" spans="1:19" s="9" customFormat="1">
      <c r="D18" s="34"/>
      <c r="F18" s="17"/>
      <c r="G18" s="17"/>
      <c r="H18" s="17"/>
      <c r="I18" s="17"/>
      <c r="J18" s="17"/>
      <c r="K18" s="17"/>
      <c r="L18" s="17"/>
      <c r="M18" s="17"/>
      <c r="N18" s="17"/>
      <c r="O18" s="17"/>
      <c r="P18" s="17"/>
      <c r="Q18" s="17"/>
      <c r="R18" s="17"/>
      <c r="S18" s="17"/>
    </row>
    <row r="19" spans="1:19" s="9" customFormat="1">
      <c r="D19" s="34"/>
      <c r="F19" s="17"/>
      <c r="G19" s="17"/>
      <c r="H19" s="17"/>
      <c r="I19" s="17"/>
      <c r="J19" s="17"/>
      <c r="K19" s="17"/>
      <c r="L19" s="17"/>
      <c r="M19" s="17"/>
      <c r="N19" s="17"/>
      <c r="O19" s="17"/>
      <c r="P19" s="17"/>
      <c r="Q19" s="17"/>
      <c r="R19" s="17"/>
      <c r="S19" s="17"/>
    </row>
    <row r="20" spans="1:19" s="9" customFormat="1">
      <c r="D20" s="34"/>
      <c r="F20" s="17"/>
      <c r="G20" s="17"/>
      <c r="H20" s="17"/>
      <c r="I20" s="17"/>
      <c r="J20" s="17"/>
      <c r="K20" s="17"/>
      <c r="L20" s="17"/>
      <c r="M20" s="17"/>
      <c r="N20" s="17"/>
      <c r="O20" s="17"/>
      <c r="P20" s="17"/>
      <c r="Q20" s="17"/>
      <c r="R20" s="17"/>
      <c r="S20" s="17"/>
    </row>
    <row r="21" spans="1:19" s="9" customFormat="1">
      <c r="D21" s="34"/>
      <c r="F21" s="17"/>
      <c r="G21" s="17"/>
      <c r="H21" s="17"/>
      <c r="I21" s="17"/>
      <c r="J21" s="17"/>
      <c r="K21" s="17"/>
      <c r="L21" s="17"/>
      <c r="M21" s="17"/>
      <c r="N21" s="17"/>
      <c r="O21" s="17"/>
      <c r="P21" s="17"/>
      <c r="Q21" s="17"/>
      <c r="R21" s="17"/>
      <c r="S21" s="17"/>
    </row>
    <row r="22" spans="1:19" s="9" customFormat="1">
      <c r="D22" s="34"/>
      <c r="F22" s="17"/>
      <c r="G22" s="17"/>
      <c r="H22" s="17"/>
      <c r="I22" s="17"/>
      <c r="J22" s="17"/>
      <c r="K22" s="17"/>
      <c r="L22" s="17"/>
      <c r="M22" s="17"/>
      <c r="N22" s="17"/>
      <c r="O22" s="17"/>
      <c r="P22" s="17"/>
      <c r="Q22" s="17"/>
      <c r="R22" s="17"/>
      <c r="S22" s="17"/>
    </row>
    <row r="23" spans="1:19" s="9" customFormat="1">
      <c r="D23" s="34"/>
      <c r="F23" s="17"/>
      <c r="G23" s="17"/>
      <c r="H23" s="17"/>
      <c r="I23" s="17"/>
      <c r="J23" s="17"/>
      <c r="K23" s="15"/>
      <c r="L23" s="17"/>
      <c r="M23" s="17"/>
      <c r="N23" s="17"/>
      <c r="O23" s="17"/>
      <c r="P23" s="17"/>
      <c r="Q23" s="17"/>
      <c r="R23" s="17"/>
      <c r="S23" s="17"/>
    </row>
    <row r="25" spans="1:19" ht="18.5">
      <c r="A25" s="36"/>
      <c r="B25" s="36"/>
      <c r="C25" s="36"/>
      <c r="D25" s="36"/>
    </row>
    <row r="26" spans="1:19" ht="18.5">
      <c r="A26" s="37" t="s">
        <v>84</v>
      </c>
      <c r="B26" s="41" t="e">
        <f>C7</f>
        <v>#DIV/0!</v>
      </c>
      <c r="C26" s="36"/>
      <c r="D26" s="36"/>
    </row>
    <row r="27" spans="1:19" ht="18.5">
      <c r="A27" s="39"/>
      <c r="B27" s="38"/>
      <c r="C27" s="36"/>
      <c r="D27" s="36"/>
    </row>
    <row r="28" spans="1:19" ht="18.5">
      <c r="A28" s="39" t="s">
        <v>85</v>
      </c>
      <c r="B28" s="40" t="e">
        <f>D13</f>
        <v>#DIV/0!</v>
      </c>
      <c r="C28" s="36"/>
      <c r="D28" s="36"/>
    </row>
    <row r="29" spans="1:19" ht="18.5">
      <c r="A29" s="39" t="s">
        <v>86</v>
      </c>
      <c r="B29" s="40" t="e">
        <f>D12</f>
        <v>#DIV/0!</v>
      </c>
      <c r="C29" s="36"/>
      <c r="D29" s="36"/>
    </row>
    <row r="30" spans="1:19" ht="18.5">
      <c r="A30" s="39"/>
      <c r="B30" s="40"/>
      <c r="C30" s="36"/>
      <c r="D30" s="36"/>
    </row>
    <row r="31" spans="1:19" ht="18" customHeight="1">
      <c r="A31" s="237" t="s">
        <v>87</v>
      </c>
      <c r="B31" s="238"/>
      <c r="C31" s="238"/>
      <c r="D31" s="238"/>
    </row>
    <row r="32" spans="1:19" ht="62.25" customHeight="1">
      <c r="A32" s="232" t="s">
        <v>88</v>
      </c>
      <c r="B32" s="212"/>
      <c r="C32" s="212"/>
      <c r="D32" s="212"/>
      <c r="E32" s="113"/>
    </row>
    <row r="34" spans="1:5" ht="33.75" customHeight="1">
      <c r="A34" s="232" t="s">
        <v>89</v>
      </c>
      <c r="B34" s="212"/>
      <c r="C34" s="212"/>
      <c r="D34" s="212"/>
      <c r="E34" s="110"/>
    </row>
    <row r="35" spans="1:5">
      <c r="A35" s="209" t="s">
        <v>203</v>
      </c>
      <c r="B35" s="209"/>
      <c r="C35" s="209"/>
      <c r="D35" s="209"/>
    </row>
    <row r="36" spans="1:5">
      <c r="A36" s="117" t="s">
        <v>131</v>
      </c>
      <c r="B36" s="116" t="s">
        <v>130</v>
      </c>
      <c r="C36" s="115"/>
      <c r="D36" s="118" t="s">
        <v>184</v>
      </c>
    </row>
    <row r="37" spans="1:5">
      <c r="A37" s="117"/>
      <c r="B37" s="116"/>
      <c r="C37" s="115"/>
      <c r="D37" s="118"/>
    </row>
    <row r="38" spans="1:5" ht="51" customHeight="1">
      <c r="A38" s="232" t="s">
        <v>133</v>
      </c>
      <c r="B38" s="212"/>
      <c r="C38" s="212"/>
      <c r="D38" s="212"/>
      <c r="E38" s="113"/>
    </row>
    <row r="40" spans="1:5" ht="49.5" customHeight="1">
      <c r="A40" s="232" t="s">
        <v>90</v>
      </c>
      <c r="B40" s="212"/>
      <c r="C40" s="212"/>
      <c r="D40" s="212"/>
      <c r="E40" s="110"/>
    </row>
    <row r="41" spans="1:5">
      <c r="A41" s="110"/>
      <c r="B41" s="110"/>
      <c r="C41" s="110"/>
      <c r="D41" s="110"/>
      <c r="E41" s="110"/>
    </row>
    <row r="42" spans="1:5" ht="35.25" customHeight="1">
      <c r="A42" s="232" t="s">
        <v>91</v>
      </c>
      <c r="B42" s="212"/>
      <c r="C42" s="212"/>
      <c r="D42" s="212"/>
      <c r="E42" s="110"/>
    </row>
    <row r="77" spans="1:4">
      <c r="A77" s="209" t="s">
        <v>203</v>
      </c>
      <c r="B77" s="209"/>
      <c r="C77" s="209"/>
      <c r="D77" s="209"/>
    </row>
    <row r="78" spans="1:4">
      <c r="A78" s="117" t="s">
        <v>131</v>
      </c>
      <c r="B78" s="116" t="s">
        <v>130</v>
      </c>
      <c r="C78" s="115"/>
      <c r="D78" s="118" t="s">
        <v>185</v>
      </c>
    </row>
  </sheetData>
  <sheetProtection password="9630" sheet="1" objects="1" scenarios="1"/>
  <mergeCells count="12">
    <mergeCell ref="A77:D77"/>
    <mergeCell ref="A42:D42"/>
    <mergeCell ref="A1:D1"/>
    <mergeCell ref="A2:D2"/>
    <mergeCell ref="A4:D4"/>
    <mergeCell ref="A15:D15"/>
    <mergeCell ref="A35:D35"/>
    <mergeCell ref="A31:D31"/>
    <mergeCell ref="A32:D32"/>
    <mergeCell ref="A34:D34"/>
    <mergeCell ref="A38:D38"/>
    <mergeCell ref="A40:D40"/>
  </mergeCells>
  <pageMargins left="0.7" right="0.7" top="0.75" bottom="0.75" header="0.3" footer="0.3"/>
  <pageSetup paperSize="9" scale="95" orientation="portrait" horizontalDpi="4294967293" r:id="rId1"/>
  <colBreaks count="1" manualBreakCount="1">
    <brk id="4" max="1048575" man="1"/>
  </colBreaks>
  <drawing r:id="rId2"/>
</worksheet>
</file>

<file path=xl/worksheets/sheet7.xml><?xml version="1.0" encoding="utf-8"?>
<worksheet xmlns="http://schemas.openxmlformats.org/spreadsheetml/2006/main" xmlns:r="http://schemas.openxmlformats.org/officeDocument/2006/relationships">
  <sheetPr codeName="Sheet8"/>
  <dimension ref="A1:S80"/>
  <sheetViews>
    <sheetView showGridLines="0" zoomScaleNormal="100" workbookViewId="0">
      <selection activeCell="A2" sqref="A2:E2"/>
    </sheetView>
  </sheetViews>
  <sheetFormatPr defaultColWidth="9.1796875" defaultRowHeight="16"/>
  <cols>
    <col min="1" max="1" width="27.453125" style="5" customWidth="1"/>
    <col min="2" max="2" width="12.1796875" style="5" customWidth="1"/>
    <col min="3" max="3" width="18.81640625" style="5" customWidth="1"/>
    <col min="4" max="4" width="15.7265625" style="5" customWidth="1"/>
    <col min="5" max="5" width="12.453125" style="5" customWidth="1"/>
    <col min="6" max="9" width="9.1796875" style="15"/>
    <col min="10" max="10" width="12.81640625" style="15" customWidth="1"/>
    <col min="11" max="19" width="9.1796875" style="15"/>
    <col min="20" max="16384" width="9.1796875" style="5"/>
  </cols>
  <sheetData>
    <row r="1" spans="1:19" ht="25.5" customHeight="1">
      <c r="A1" s="216" t="s">
        <v>124</v>
      </c>
      <c r="B1" s="234"/>
      <c r="C1" s="234"/>
      <c r="D1" s="234"/>
      <c r="E1" s="234"/>
    </row>
    <row r="2" spans="1:19" ht="22.5">
      <c r="A2" s="227" t="s">
        <v>39</v>
      </c>
      <c r="B2" s="227"/>
      <c r="C2" s="227"/>
      <c r="D2" s="227"/>
      <c r="E2" s="242"/>
    </row>
    <row r="3" spans="1:19" ht="22.5">
      <c r="A3" s="16"/>
      <c r="B3" s="16"/>
      <c r="C3" s="16"/>
      <c r="D3" s="16"/>
    </row>
    <row r="4" spans="1:19" ht="33.75" customHeight="1" thickBot="1">
      <c r="A4" s="239" t="s">
        <v>92</v>
      </c>
      <c r="B4" s="239"/>
      <c r="C4" s="239"/>
      <c r="D4" s="239"/>
      <c r="E4" s="239"/>
      <c r="F4" s="17"/>
      <c r="G4" s="17"/>
      <c r="I4" s="17"/>
      <c r="J4" s="17"/>
    </row>
    <row r="5" spans="1:19" ht="29.25" customHeight="1">
      <c r="A5" s="18" t="s">
        <v>93</v>
      </c>
      <c r="B5" s="114"/>
      <c r="C5" s="14" t="str">
        <f>'Your Numbers '!D7</f>
        <v>YE 2017</v>
      </c>
      <c r="D5" s="14" t="str">
        <f>'Your Numbers '!E7</f>
        <v>YE 2018</v>
      </c>
      <c r="E5" s="50" t="s">
        <v>1</v>
      </c>
      <c r="F5" s="17"/>
      <c r="G5" s="17"/>
      <c r="H5" s="19"/>
      <c r="I5" s="19"/>
      <c r="J5" s="20"/>
      <c r="K5" s="19"/>
      <c r="M5" s="19"/>
      <c r="N5" s="19"/>
      <c r="O5" s="20"/>
      <c r="P5" s="19"/>
    </row>
    <row r="6" spans="1:19" ht="21" customHeight="1">
      <c r="A6" s="247" t="s">
        <v>94</v>
      </c>
      <c r="B6" s="248"/>
      <c r="C6" s="11">
        <f>'Your Numbers '!D43+'Your Numbers '!D44</f>
        <v>0</v>
      </c>
      <c r="D6" s="11">
        <f>'Your Numbers '!E43+'Your Numbers '!E44</f>
        <v>0</v>
      </c>
      <c r="E6" s="129" t="e">
        <f>(D6-C6)/C6</f>
        <v>#DIV/0!</v>
      </c>
      <c r="F6" s="20"/>
      <c r="G6" s="20"/>
      <c r="H6" s="17"/>
      <c r="J6" s="23"/>
      <c r="K6" s="24"/>
      <c r="L6" s="23"/>
      <c r="M6" s="17"/>
      <c r="O6" s="23"/>
      <c r="P6" s="24"/>
    </row>
    <row r="7" spans="1:19" ht="21" customHeight="1">
      <c r="A7" s="245" t="s">
        <v>95</v>
      </c>
      <c r="B7" s="246"/>
      <c r="C7" s="12">
        <f>(-('Your Numbers '!C28-('Your Numbers '!C43+'Your Numbers '!C44)))-(-('Your Numbers '!D28-('Your Numbers '!D43+'Your Numbers '!D44)))</f>
        <v>0</v>
      </c>
      <c r="D7" s="12">
        <f>(-('Your Numbers '!D28-('Your Numbers '!D43+'Your Numbers '!D44)))-(-('Your Numbers '!E28-('Your Numbers '!E43+'Your Numbers '!E44)))</f>
        <v>0</v>
      </c>
      <c r="E7" s="51" t="e">
        <f>-(D7-C7)/C7</f>
        <v>#DIV/0!</v>
      </c>
      <c r="F7" s="17"/>
      <c r="G7" s="17"/>
      <c r="H7" s="17"/>
      <c r="J7" s="23"/>
      <c r="K7" s="24"/>
      <c r="L7" s="23"/>
      <c r="M7" s="17"/>
      <c r="O7" s="23"/>
      <c r="P7" s="24"/>
    </row>
    <row r="8" spans="1:19" ht="18.75" customHeight="1">
      <c r="A8" s="245" t="s">
        <v>96</v>
      </c>
      <c r="B8" s="246"/>
      <c r="C8" s="22" t="e">
        <f>('Your Numbers '!D43+'Your Numbers '!D44)/('Your Numbers '!D33-'Your Numbers '!D39)</f>
        <v>#DIV/0!</v>
      </c>
      <c r="D8" s="22" t="e">
        <f>('Your Numbers '!E43+'Your Numbers '!E44)/('Your Numbers '!E33-'Your Numbers '!E39)</f>
        <v>#DIV/0!</v>
      </c>
      <c r="E8" s="51" t="e">
        <f>(D8-C8)/C8</f>
        <v>#DIV/0!</v>
      </c>
      <c r="F8" s="17"/>
      <c r="G8" s="17"/>
      <c r="H8" s="17"/>
      <c r="J8" s="23"/>
      <c r="K8" s="24"/>
      <c r="L8" s="23"/>
      <c r="M8" s="17"/>
      <c r="O8" s="23"/>
      <c r="P8" s="24"/>
    </row>
    <row r="9" spans="1:19" ht="19.5" customHeight="1" thickBot="1">
      <c r="A9" s="243" t="s">
        <v>97</v>
      </c>
      <c r="B9" s="244"/>
      <c r="C9" s="59">
        <f>D20</f>
        <v>0</v>
      </c>
      <c r="D9" s="59">
        <f>D30</f>
        <v>0</v>
      </c>
      <c r="E9" s="51"/>
      <c r="F9" s="17"/>
      <c r="G9" s="17"/>
      <c r="J9" s="23"/>
      <c r="K9" s="24"/>
      <c r="L9" s="23"/>
      <c r="O9" s="23"/>
      <c r="P9" s="24"/>
    </row>
    <row r="10" spans="1:19" ht="21" customHeight="1">
      <c r="A10" s="9"/>
      <c r="B10" s="48"/>
      <c r="C10" s="48"/>
      <c r="D10" s="49"/>
      <c r="E10" s="15"/>
      <c r="G10" s="29"/>
      <c r="H10" s="30"/>
      <c r="I10" s="30"/>
      <c r="J10" s="30"/>
      <c r="K10" s="30"/>
      <c r="L10" s="29"/>
    </row>
    <row r="11" spans="1:19">
      <c r="A11" s="15"/>
      <c r="B11" s="24"/>
      <c r="C11" s="24"/>
      <c r="D11" s="15"/>
      <c r="E11" s="15"/>
      <c r="G11" s="29"/>
      <c r="H11" s="29"/>
      <c r="I11" s="32"/>
      <c r="J11" s="29"/>
      <c r="K11" s="32"/>
      <c r="L11" s="29"/>
    </row>
    <row r="12" spans="1:19" ht="18.5">
      <c r="A12" s="249" t="s">
        <v>98</v>
      </c>
      <c r="B12" s="249"/>
      <c r="C12" s="249"/>
      <c r="D12" s="249"/>
      <c r="E12" s="212"/>
      <c r="G12" s="29"/>
      <c r="H12" s="29"/>
      <c r="I12" s="32"/>
      <c r="J12" s="29"/>
      <c r="K12" s="32"/>
      <c r="L12" s="29"/>
    </row>
    <row r="13" spans="1:19" s="9" customFormat="1">
      <c r="A13" s="240" t="str">
        <f>C5</f>
        <v>YE 2017</v>
      </c>
      <c r="B13" s="241"/>
      <c r="C13" s="241"/>
      <c r="D13" s="241"/>
      <c r="E13" s="214"/>
      <c r="F13" s="17"/>
      <c r="G13" s="17"/>
      <c r="H13" s="17"/>
      <c r="I13" s="17"/>
      <c r="J13" s="17"/>
      <c r="K13" s="17"/>
      <c r="L13" s="17"/>
      <c r="M13" s="17"/>
      <c r="N13" s="17"/>
      <c r="O13" s="17"/>
      <c r="P13" s="17"/>
      <c r="Q13" s="17"/>
      <c r="R13" s="17"/>
      <c r="S13" s="17"/>
    </row>
    <row r="14" spans="1:19" s="3" customFormat="1" ht="16.5" thickBot="1">
      <c r="A14" s="43" t="s">
        <v>99</v>
      </c>
      <c r="B14" s="44"/>
      <c r="C14" s="43" t="s">
        <v>100</v>
      </c>
      <c r="D14" s="44"/>
      <c r="E14" s="44" t="s">
        <v>101</v>
      </c>
    </row>
    <row r="15" spans="1:19" s="3" customFormat="1" ht="18.75" customHeight="1">
      <c r="A15" s="5" t="s">
        <v>2</v>
      </c>
      <c r="B15" s="53">
        <f>'Your Numbers '!D12</f>
        <v>0</v>
      </c>
      <c r="C15" s="5" t="s">
        <v>102</v>
      </c>
      <c r="D15" s="53">
        <f>B15+E15</f>
        <v>0</v>
      </c>
      <c r="E15" s="53">
        <f>'Your Numbers '!C29-'Your Numbers '!D29</f>
        <v>0</v>
      </c>
    </row>
    <row r="16" spans="1:19" s="3" customFormat="1" ht="21" customHeight="1">
      <c r="A16" s="5" t="s">
        <v>63</v>
      </c>
      <c r="B16" s="53">
        <f>'Your Numbers '!D13</f>
        <v>0</v>
      </c>
      <c r="C16" s="5" t="s">
        <v>103</v>
      </c>
      <c r="D16" s="52">
        <f>B16+E16</f>
        <v>0</v>
      </c>
      <c r="E16" s="53">
        <f>('Your Numbers '!C37-'Your Numbers '!D37)+('Your Numbers '!D30-'Your Numbers '!C30)</f>
        <v>0</v>
      </c>
    </row>
    <row r="17" spans="1:19" s="3" customFormat="1" ht="18.75" customHeight="1">
      <c r="A17" s="45" t="s">
        <v>45</v>
      </c>
      <c r="B17" s="54">
        <f>B15-B16</f>
        <v>0</v>
      </c>
      <c r="C17" s="45" t="s">
        <v>104</v>
      </c>
      <c r="D17" s="54">
        <f>D15-D16</f>
        <v>0</v>
      </c>
      <c r="E17" s="54">
        <f>D17-B17</f>
        <v>0</v>
      </c>
    </row>
    <row r="18" spans="1:19" s="3" customFormat="1">
      <c r="A18" s="5"/>
      <c r="B18" s="46"/>
      <c r="C18" s="5"/>
      <c r="D18" s="46"/>
      <c r="E18" s="46"/>
    </row>
    <row r="19" spans="1:19" s="3" customFormat="1" ht="32">
      <c r="A19" s="203" t="s">
        <v>105</v>
      </c>
      <c r="B19" s="53">
        <f>('Your Numbers '!D14-'Your Numbers '!D15)-'Your Numbers '!D20</f>
        <v>0</v>
      </c>
      <c r="C19" s="203" t="s">
        <v>105</v>
      </c>
      <c r="D19" s="55">
        <f>B19</f>
        <v>0</v>
      </c>
      <c r="E19" s="47">
        <f>B19-D19</f>
        <v>0</v>
      </c>
    </row>
    <row r="20" spans="1:19" s="3" customFormat="1" ht="20.25" customHeight="1">
      <c r="A20" s="45" t="s">
        <v>30</v>
      </c>
      <c r="B20" s="54">
        <f>B17-B19</f>
        <v>0</v>
      </c>
      <c r="C20" s="45" t="s">
        <v>106</v>
      </c>
      <c r="D20" s="54">
        <f>D17-D19</f>
        <v>0</v>
      </c>
      <c r="E20" s="54">
        <f>D20-B20</f>
        <v>0</v>
      </c>
    </row>
    <row r="22" spans="1:19" ht="18.5">
      <c r="A22" s="249" t="s">
        <v>98</v>
      </c>
      <c r="B22" s="249"/>
      <c r="C22" s="249"/>
      <c r="D22" s="249"/>
      <c r="E22" s="212"/>
      <c r="G22" s="29"/>
      <c r="H22" s="29"/>
      <c r="I22" s="32"/>
      <c r="J22" s="29"/>
      <c r="K22" s="32"/>
      <c r="L22" s="29"/>
    </row>
    <row r="23" spans="1:19" s="9" customFormat="1">
      <c r="A23" s="240" t="str">
        <f>D5</f>
        <v>YE 2018</v>
      </c>
      <c r="B23" s="241"/>
      <c r="C23" s="241"/>
      <c r="D23" s="241"/>
      <c r="E23" s="214"/>
      <c r="F23" s="17"/>
      <c r="G23" s="17"/>
      <c r="H23" s="17"/>
      <c r="I23" s="17"/>
      <c r="J23" s="17"/>
      <c r="K23" s="17"/>
      <c r="L23" s="17"/>
      <c r="M23" s="17"/>
      <c r="N23" s="17"/>
      <c r="O23" s="17"/>
      <c r="P23" s="17"/>
      <c r="Q23" s="17"/>
      <c r="R23" s="17"/>
      <c r="S23" s="17"/>
    </row>
    <row r="24" spans="1:19" s="3" customFormat="1" ht="16.5" thickBot="1">
      <c r="A24" s="43" t="s">
        <v>99</v>
      </c>
      <c r="B24" s="44"/>
      <c r="C24" s="43" t="s">
        <v>100</v>
      </c>
      <c r="D24" s="44"/>
      <c r="E24" s="44" t="s">
        <v>101</v>
      </c>
    </row>
    <row r="25" spans="1:19" s="3" customFormat="1" ht="18" customHeight="1">
      <c r="A25" s="5" t="s">
        <v>2</v>
      </c>
      <c r="B25" s="53">
        <f>'Your Numbers '!E12</f>
        <v>0</v>
      </c>
      <c r="C25" s="5" t="s">
        <v>102</v>
      </c>
      <c r="D25" s="53">
        <f>B25+E25</f>
        <v>0</v>
      </c>
      <c r="E25" s="53">
        <f>'Your Numbers '!D29-'Your Numbers '!E29</f>
        <v>0</v>
      </c>
    </row>
    <row r="26" spans="1:19" s="3" customFormat="1" ht="20.25" customHeight="1">
      <c r="A26" s="5" t="s">
        <v>63</v>
      </c>
      <c r="B26" s="53">
        <f>'Your Numbers '!E13</f>
        <v>0</v>
      </c>
      <c r="C26" s="5" t="s">
        <v>103</v>
      </c>
      <c r="D26" s="52">
        <f>B26+E26</f>
        <v>0</v>
      </c>
      <c r="E26" s="53">
        <f>('Your Numbers '!D37-'Your Numbers '!E37)+('Your Numbers '!E30-'Your Numbers '!D30)</f>
        <v>0</v>
      </c>
    </row>
    <row r="27" spans="1:19" s="3" customFormat="1" ht="19.5" customHeight="1">
      <c r="A27" s="45" t="s">
        <v>45</v>
      </c>
      <c r="B27" s="54">
        <f>B25-B26</f>
        <v>0</v>
      </c>
      <c r="C27" s="45" t="s">
        <v>104</v>
      </c>
      <c r="D27" s="54">
        <f>D25-D26</f>
        <v>0</v>
      </c>
      <c r="E27" s="54">
        <f>D27-B27</f>
        <v>0</v>
      </c>
    </row>
    <row r="28" spans="1:19" s="3" customFormat="1">
      <c r="A28" s="5"/>
      <c r="B28" s="46"/>
      <c r="C28" s="5"/>
      <c r="D28" s="46"/>
      <c r="E28" s="46"/>
    </row>
    <row r="29" spans="1:19" s="3" customFormat="1" ht="32">
      <c r="A29" s="203" t="s">
        <v>105</v>
      </c>
      <c r="B29" s="53">
        <f>('Your Numbers '!E14-'Your Numbers '!E15)-'Your Numbers '!E20</f>
        <v>0</v>
      </c>
      <c r="C29" s="203" t="s">
        <v>105</v>
      </c>
      <c r="D29" s="55">
        <f>B29</f>
        <v>0</v>
      </c>
      <c r="E29" s="55">
        <f>B29-D29</f>
        <v>0</v>
      </c>
    </row>
    <row r="30" spans="1:19" s="3" customFormat="1" ht="18" customHeight="1">
      <c r="A30" s="45" t="s">
        <v>30</v>
      </c>
      <c r="B30" s="54">
        <f>B27-B29</f>
        <v>0</v>
      </c>
      <c r="C30" s="45" t="s">
        <v>106</v>
      </c>
      <c r="D30" s="54">
        <f>D27-D29</f>
        <v>0</v>
      </c>
      <c r="E30" s="54">
        <f>D30-B30</f>
        <v>0</v>
      </c>
    </row>
    <row r="31" spans="1:19" ht="18.5">
      <c r="A31" s="205"/>
      <c r="B31" s="205"/>
      <c r="C31" s="205"/>
      <c r="D31" s="205"/>
    </row>
    <row r="32" spans="1:19" ht="18.5">
      <c r="A32" s="56" t="s">
        <v>125</v>
      </c>
    </row>
    <row r="33" spans="1:5" ht="29.25" customHeight="1">
      <c r="A33" s="232" t="s">
        <v>107</v>
      </c>
      <c r="B33" s="212"/>
      <c r="C33" s="212"/>
      <c r="D33" s="212"/>
      <c r="E33" s="212"/>
    </row>
    <row r="34" spans="1:5">
      <c r="A34" s="209" t="s">
        <v>203</v>
      </c>
      <c r="B34" s="209"/>
      <c r="C34" s="209"/>
      <c r="D34" s="209"/>
      <c r="E34" s="209"/>
    </row>
    <row r="35" spans="1:5">
      <c r="A35" s="117" t="s">
        <v>132</v>
      </c>
      <c r="B35" s="116"/>
      <c r="C35" s="116" t="s">
        <v>130</v>
      </c>
      <c r="D35" s="115"/>
      <c r="E35" s="118" t="s">
        <v>183</v>
      </c>
    </row>
    <row r="36" spans="1:5">
      <c r="A36" s="117"/>
      <c r="B36" s="116"/>
      <c r="C36" s="116"/>
      <c r="D36" s="115"/>
      <c r="E36" s="118"/>
    </row>
    <row r="37" spans="1:5" ht="30.75" customHeight="1">
      <c r="A37" s="232" t="s">
        <v>146</v>
      </c>
      <c r="B37" s="212"/>
      <c r="C37" s="212"/>
      <c r="D37" s="212"/>
      <c r="E37" s="212"/>
    </row>
    <row r="38" spans="1:5">
      <c r="A38" s="117"/>
      <c r="B38" s="116"/>
      <c r="C38" s="116"/>
      <c r="D38" s="115"/>
      <c r="E38" s="118"/>
    </row>
    <row r="39" spans="1:5" ht="36" customHeight="1">
      <c r="A39" s="232" t="s">
        <v>108</v>
      </c>
      <c r="B39" s="212"/>
      <c r="C39" s="212"/>
      <c r="D39" s="212"/>
      <c r="E39" s="212"/>
    </row>
    <row r="41" spans="1:5" ht="30" customHeight="1">
      <c r="A41" s="232" t="s">
        <v>109</v>
      </c>
      <c r="B41" s="212"/>
      <c r="C41" s="212"/>
      <c r="D41" s="212"/>
      <c r="E41" s="212"/>
    </row>
    <row r="79" spans="1:5">
      <c r="A79" s="209" t="s">
        <v>203</v>
      </c>
      <c r="B79" s="209"/>
      <c r="C79" s="209"/>
      <c r="D79" s="209"/>
      <c r="E79" s="209"/>
    </row>
    <row r="80" spans="1:5">
      <c r="A80" s="117" t="s">
        <v>132</v>
      </c>
      <c r="B80" s="119"/>
      <c r="C80" s="119" t="s">
        <v>130</v>
      </c>
      <c r="D80" s="115"/>
      <c r="E80" s="118" t="s">
        <v>182</v>
      </c>
    </row>
  </sheetData>
  <sheetProtection password="9630" sheet="1" objects="1" scenarios="1"/>
  <mergeCells count="17">
    <mergeCell ref="A79:E79"/>
    <mergeCell ref="A1:E1"/>
    <mergeCell ref="A4:E4"/>
    <mergeCell ref="A23:E23"/>
    <mergeCell ref="A39:E39"/>
    <mergeCell ref="A41:E41"/>
    <mergeCell ref="A37:E37"/>
    <mergeCell ref="A2:E2"/>
    <mergeCell ref="A9:B9"/>
    <mergeCell ref="A8:B8"/>
    <mergeCell ref="A7:B7"/>
    <mergeCell ref="A6:B6"/>
    <mergeCell ref="A12:E12"/>
    <mergeCell ref="A22:E22"/>
    <mergeCell ref="A13:E13"/>
    <mergeCell ref="A33:E33"/>
    <mergeCell ref="A34:E34"/>
  </mergeCells>
  <pageMargins left="0.7" right="0.7" top="0.75" bottom="0.75" header="0.3" footer="0.3"/>
  <pageSetup paperSize="9" scale="97" orientation="portrait" horizontalDpi="4294967293" r:id="rId1"/>
  <ignoredErrors>
    <ignoredError sqref="C5:D5" unlockedFormula="1"/>
  </ignoredErrors>
</worksheet>
</file>

<file path=xl/worksheets/sheet8.xml><?xml version="1.0" encoding="utf-8"?>
<worksheet xmlns="http://schemas.openxmlformats.org/spreadsheetml/2006/main" xmlns:r="http://schemas.openxmlformats.org/officeDocument/2006/relationships">
  <sheetPr codeName="Sheet9"/>
  <dimension ref="A1:G39"/>
  <sheetViews>
    <sheetView showGridLines="0" zoomScaleNormal="100" workbookViewId="0">
      <selection sqref="A1:F1"/>
    </sheetView>
  </sheetViews>
  <sheetFormatPr defaultColWidth="8.7265625" defaultRowHeight="14.5"/>
  <cols>
    <col min="1" max="1" width="20.81640625" style="117" customWidth="1"/>
    <col min="2" max="4" width="8.7265625" style="117"/>
    <col min="5" max="5" width="15.453125" style="117" customWidth="1"/>
    <col min="6" max="6" width="13.7265625" style="117" customWidth="1"/>
    <col min="7" max="16384" width="8.7265625" style="117"/>
  </cols>
  <sheetData>
    <row r="1" spans="1:7" ht="28.5" customHeight="1">
      <c r="A1" s="216" t="s">
        <v>200</v>
      </c>
      <c r="B1" s="250"/>
      <c r="C1" s="250"/>
      <c r="D1" s="250"/>
      <c r="E1" s="250"/>
      <c r="F1" s="250"/>
    </row>
    <row r="2" spans="1:7" ht="6" customHeight="1"/>
    <row r="3" spans="1:7" ht="96.65" customHeight="1">
      <c r="A3" s="211" t="s">
        <v>197</v>
      </c>
      <c r="B3" s="211"/>
      <c r="C3" s="211"/>
      <c r="D3" s="211"/>
      <c r="E3" s="211"/>
      <c r="F3" s="211"/>
    </row>
    <row r="4" spans="1:7" ht="16">
      <c r="A4" s="126"/>
      <c r="B4" s="5"/>
      <c r="C4" s="5"/>
      <c r="D4" s="5"/>
      <c r="E4" s="5"/>
      <c r="F4" s="5"/>
    </row>
    <row r="5" spans="1:7" ht="16">
      <c r="A5" s="132" t="s">
        <v>201</v>
      </c>
      <c r="B5" s="5"/>
      <c r="C5" s="5"/>
      <c r="D5" s="5"/>
      <c r="E5" s="131" t="s">
        <v>113</v>
      </c>
      <c r="F5" s="131" t="s">
        <v>9</v>
      </c>
    </row>
    <row r="6" spans="1:7" ht="16">
      <c r="A6" s="190" t="s">
        <v>114</v>
      </c>
      <c r="B6" s="134"/>
      <c r="C6" s="134"/>
      <c r="D6" s="134"/>
      <c r="E6" s="135">
        <f>'Your Cash_Funding Metrics'!D7</f>
        <v>0</v>
      </c>
      <c r="F6" s="135">
        <f>'Your Numbers '!E15</f>
        <v>0</v>
      </c>
    </row>
    <row r="7" spans="1:7" ht="16">
      <c r="A7" s="142"/>
      <c r="B7" s="142"/>
      <c r="C7" s="142"/>
      <c r="D7" s="142"/>
      <c r="E7" s="144"/>
      <c r="F7" s="144"/>
    </row>
    <row r="8" spans="1:7" ht="32">
      <c r="A8" s="191" t="s">
        <v>112</v>
      </c>
      <c r="B8" s="6" t="s">
        <v>119</v>
      </c>
      <c r="C8" s="6"/>
      <c r="D8" s="6"/>
      <c r="E8" s="152" t="s">
        <v>120</v>
      </c>
      <c r="F8" s="152" t="s">
        <v>115</v>
      </c>
    </row>
    <row r="9" spans="1:7" ht="19.5" customHeight="1">
      <c r="A9" s="5" t="s">
        <v>55</v>
      </c>
      <c r="B9" s="180">
        <v>0.01</v>
      </c>
      <c r="C9" s="5"/>
      <c r="D9" s="5"/>
      <c r="E9" s="13" t="e">
        <f>F9-('Your Working Capital Metrics'!C6/365*F9)</f>
        <v>#DIV/0!</v>
      </c>
      <c r="F9" s="13">
        <f>'Your Numbers '!E12*'Money Multiplier for CEOs'!B9</f>
        <v>0</v>
      </c>
    </row>
    <row r="10" spans="1:7" ht="18.75" customHeight="1">
      <c r="A10" s="5" t="s">
        <v>56</v>
      </c>
      <c r="B10" s="180">
        <v>0.01</v>
      </c>
      <c r="C10" s="5"/>
      <c r="D10" s="5"/>
      <c r="E10" s="13" t="e">
        <f>'Your Numbers '!E12*'Your Working Capital Metrics'!C15*'Money Multiplier for CEOs'!B10</f>
        <v>#DIV/0!</v>
      </c>
      <c r="F10" s="13" t="e">
        <f>'Your Numbers '!E12*'Your Working Capital Metrics'!C14*'Money Multiplier for CEOs'!B10</f>
        <v>#DIV/0!</v>
      </c>
      <c r="G10" s="192"/>
    </row>
    <row r="11" spans="1:7" ht="19.5" customHeight="1">
      <c r="A11" s="5" t="s">
        <v>57</v>
      </c>
      <c r="B11" s="180">
        <v>0.01</v>
      </c>
      <c r="C11" s="5"/>
      <c r="D11" s="5"/>
      <c r="E11" s="206" t="e">
        <f>('Your Working Capital Metrics'!C7-'Your Working Capital Metrics'!C8)/365*'Money Multiplier for CEOs'!F11+F11</f>
        <v>#DIV/0!</v>
      </c>
      <c r="F11" s="13">
        <f>B11*'Your Numbers '!E13</f>
        <v>0</v>
      </c>
    </row>
    <row r="12" spans="1:7" ht="20.25" customHeight="1">
      <c r="A12" s="5" t="s">
        <v>58</v>
      </c>
      <c r="B12" s="180">
        <v>0.01</v>
      </c>
      <c r="C12" s="5"/>
      <c r="D12" s="5"/>
      <c r="E12" s="13">
        <f>F12</f>
        <v>0</v>
      </c>
      <c r="F12" s="13">
        <f>('Your Numbers '!E14-'Your Numbers '!E15)*'Money Multiplier for CEOs'!B12</f>
        <v>0</v>
      </c>
    </row>
    <row r="13" spans="1:7" ht="18.75" customHeight="1">
      <c r="A13" s="5" t="s">
        <v>59</v>
      </c>
      <c r="B13" s="181">
        <v>1</v>
      </c>
      <c r="C13" s="5" t="s">
        <v>116</v>
      </c>
      <c r="D13" s="5"/>
      <c r="E13" s="13">
        <f>'Your Numbers '!E12/365*'Money Multiplier for CEOs'!B13</f>
        <v>0</v>
      </c>
      <c r="F13" s="13"/>
    </row>
    <row r="14" spans="1:7" ht="20.25" customHeight="1">
      <c r="A14" s="5" t="s">
        <v>60</v>
      </c>
      <c r="B14" s="182">
        <v>1</v>
      </c>
      <c r="C14" s="5" t="s">
        <v>116</v>
      </c>
      <c r="D14" s="5"/>
      <c r="E14" s="13">
        <f>'Your Numbers '!E12/365*'Money Multiplier for CEOs'!B14</f>
        <v>0</v>
      </c>
      <c r="F14" s="13"/>
    </row>
    <row r="15" spans="1:7" ht="21" customHeight="1">
      <c r="A15" s="5" t="s">
        <v>61</v>
      </c>
      <c r="B15" s="182">
        <v>1</v>
      </c>
      <c r="C15" s="5" t="s">
        <v>116</v>
      </c>
      <c r="D15" s="5"/>
      <c r="E15" s="13">
        <f>'Your Numbers '!E13/365*'Money Multiplier for CEOs'!B15</f>
        <v>0</v>
      </c>
      <c r="F15" s="13"/>
    </row>
    <row r="16" spans="1:7" ht="16">
      <c r="A16" s="5"/>
      <c r="B16" s="5"/>
      <c r="C16" s="5"/>
      <c r="D16" s="5"/>
      <c r="E16" s="13"/>
      <c r="F16" s="13"/>
    </row>
    <row r="17" spans="1:6" ht="16">
      <c r="A17" s="145" t="s">
        <v>117</v>
      </c>
      <c r="B17" s="145"/>
      <c r="C17" s="145"/>
      <c r="D17" s="145"/>
      <c r="E17" s="139" t="e">
        <f>SUM(E9:E16)</f>
        <v>#DIV/0!</v>
      </c>
      <c r="F17" s="139" t="e">
        <f>SUM(F9:F16)</f>
        <v>#DIV/0!</v>
      </c>
    </row>
    <row r="18" spans="1:6" ht="16">
      <c r="A18" s="5"/>
      <c r="B18" s="5"/>
      <c r="C18" s="5"/>
      <c r="D18" s="5"/>
      <c r="E18" s="161"/>
      <c r="F18" s="161"/>
    </row>
    <row r="19" spans="1:6" ht="16">
      <c r="A19" s="132" t="s">
        <v>200</v>
      </c>
      <c r="B19" s="5"/>
      <c r="C19" s="5"/>
      <c r="D19" s="5"/>
      <c r="E19" s="131" t="s">
        <v>113</v>
      </c>
      <c r="F19" s="131" t="s">
        <v>9</v>
      </c>
    </row>
    <row r="20" spans="1:6" ht="16">
      <c r="A20" s="190" t="s">
        <v>118</v>
      </c>
      <c r="B20" s="134"/>
      <c r="C20" s="134"/>
      <c r="D20" s="134"/>
      <c r="E20" s="135" t="e">
        <f>E6+E17</f>
        <v>#DIV/0!</v>
      </c>
      <c r="F20" s="135" t="e">
        <f>F6+F17</f>
        <v>#DIV/0!</v>
      </c>
    </row>
    <row r="23" spans="1:6" ht="15.75" customHeight="1">
      <c r="A23" s="204"/>
      <c r="B23" s="204"/>
      <c r="C23" s="204"/>
      <c r="D23" s="204"/>
      <c r="E23" s="204"/>
      <c r="F23" s="204"/>
    </row>
    <row r="25" spans="1:6" ht="16">
      <c r="A25" s="3"/>
      <c r="B25" s="2"/>
      <c r="C25" s="3"/>
      <c r="D25" s="2"/>
      <c r="E25" s="5"/>
    </row>
    <row r="26" spans="1:6" ht="16">
      <c r="A26" s="3"/>
      <c r="B26" s="5"/>
      <c r="C26" s="5"/>
      <c r="D26" s="5"/>
      <c r="E26" s="5"/>
    </row>
    <row r="27" spans="1:6" ht="15.75" customHeight="1">
      <c r="A27" s="209"/>
      <c r="B27" s="209"/>
      <c r="C27" s="209"/>
      <c r="D27" s="209"/>
      <c r="E27" s="209"/>
      <c r="F27" s="212"/>
    </row>
    <row r="39" spans="1:6" ht="15" customHeight="1">
      <c r="A39" s="209" t="s">
        <v>203</v>
      </c>
      <c r="B39" s="209"/>
      <c r="C39" s="209"/>
      <c r="D39" s="209"/>
      <c r="E39" s="209"/>
      <c r="F39" s="209"/>
    </row>
  </sheetData>
  <sheetProtection password="9630" sheet="1" objects="1" scenarios="1"/>
  <mergeCells count="4">
    <mergeCell ref="A1:F1"/>
    <mergeCell ref="A3:F3"/>
    <mergeCell ref="A27:F27"/>
    <mergeCell ref="A39:F39"/>
  </mergeCells>
  <pageMargins left="0.7" right="0.7" top="0.75" bottom="0.75" header="0.3" footer="0.3"/>
  <pageSetup paperSize="9" orientation="portrait" r:id="rId1"/>
  <headerFooter>
    <oddFooter>&amp;L&amp;A&amp;C&amp;"-,Bold"Confidential&amp;RPage 11 of 13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50"/>
  <sheetViews>
    <sheetView showGridLines="0" zoomScaleNormal="100" workbookViewId="0"/>
  </sheetViews>
  <sheetFormatPr defaultColWidth="8.7265625" defaultRowHeight="14.5"/>
  <cols>
    <col min="1" max="1" width="29.453125" style="117" customWidth="1"/>
    <col min="2" max="8" width="12" style="117" customWidth="1"/>
    <col min="9" max="16384" width="8.7265625" style="117"/>
  </cols>
  <sheetData>
    <row r="1" spans="1:8" ht="22.5">
      <c r="A1" s="130" t="s">
        <v>150</v>
      </c>
      <c r="B1" s="5"/>
      <c r="C1" s="5"/>
      <c r="D1" s="5"/>
      <c r="E1" s="131"/>
      <c r="F1" s="131"/>
    </row>
    <row r="2" spans="1:8" ht="16">
      <c r="A2" s="132"/>
      <c r="B2" s="5"/>
      <c r="C2" s="5"/>
      <c r="D2" s="5"/>
      <c r="E2" s="131"/>
      <c r="F2" s="131"/>
    </row>
    <row r="3" spans="1:8" ht="16">
      <c r="A3" s="133" t="s">
        <v>151</v>
      </c>
      <c r="B3" s="134"/>
      <c r="C3" s="134"/>
      <c r="D3" s="134"/>
      <c r="E3" s="135"/>
      <c r="F3" s="135"/>
      <c r="G3" s="136"/>
      <c r="H3" s="136"/>
    </row>
    <row r="4" spans="1:8" ht="16">
      <c r="A4" s="137" t="s">
        <v>152</v>
      </c>
      <c r="B4" s="137"/>
      <c r="C4" s="138">
        <f>(('Your Numbers '!E15+'Your Numbers '!E20)+('Your Numbers '!D15+'Your Numbers '!D20))/2</f>
        <v>0</v>
      </c>
      <c r="D4" s="138">
        <f>C5</f>
        <v>0</v>
      </c>
      <c r="E4" s="139">
        <f>C4+D4</f>
        <v>0</v>
      </c>
      <c r="F4" s="140"/>
      <c r="G4" s="141"/>
      <c r="H4" s="141"/>
    </row>
    <row r="5" spans="1:8" ht="16">
      <c r="A5" s="142" t="s">
        <v>153</v>
      </c>
      <c r="B5" s="142"/>
      <c r="C5" s="143">
        <v>0</v>
      </c>
      <c r="D5" s="142"/>
      <c r="E5" s="144"/>
      <c r="F5" s="144"/>
    </row>
    <row r="6" spans="1:8" ht="16">
      <c r="A6" s="142"/>
      <c r="B6" s="142"/>
      <c r="C6" s="142"/>
      <c r="D6" s="142"/>
      <c r="E6" s="144"/>
      <c r="F6" s="144"/>
    </row>
    <row r="7" spans="1:8" ht="16">
      <c r="A7" s="145" t="s">
        <v>154</v>
      </c>
      <c r="B7" s="145">
        <v>1</v>
      </c>
      <c r="C7" s="145">
        <v>2</v>
      </c>
      <c r="D7" s="145">
        <v>3</v>
      </c>
      <c r="E7" s="146">
        <v>4</v>
      </c>
      <c r="F7" s="146">
        <v>5</v>
      </c>
      <c r="G7" s="145">
        <v>6</v>
      </c>
      <c r="H7" s="145">
        <v>7</v>
      </c>
    </row>
    <row r="8" spans="1:8" ht="16">
      <c r="A8" s="142" t="s">
        <v>155</v>
      </c>
      <c r="B8" s="143">
        <f>C4*B7</f>
        <v>0</v>
      </c>
      <c r="C8" s="143">
        <f>C4*C7</f>
        <v>0</v>
      </c>
      <c r="D8" s="143">
        <f>C4*D7</f>
        <v>0</v>
      </c>
      <c r="E8" s="143">
        <f>C4*E7</f>
        <v>0</v>
      </c>
      <c r="F8" s="143">
        <f>C4*F7</f>
        <v>0</v>
      </c>
      <c r="G8" s="13">
        <f>C4*G7</f>
        <v>0</v>
      </c>
      <c r="H8" s="13">
        <f>C4*H7</f>
        <v>0</v>
      </c>
    </row>
    <row r="9" spans="1:8" ht="16">
      <c r="A9" s="142" t="s">
        <v>156</v>
      </c>
      <c r="B9" s="143">
        <f>'Your Numbers '!E43+'Your Numbers '!E44</f>
        <v>0</v>
      </c>
      <c r="C9" s="143">
        <f t="shared" ref="C9:H9" si="0">B9</f>
        <v>0</v>
      </c>
      <c r="D9" s="143">
        <f t="shared" si="0"/>
        <v>0</v>
      </c>
      <c r="E9" s="143">
        <f t="shared" si="0"/>
        <v>0</v>
      </c>
      <c r="F9" s="143">
        <f t="shared" si="0"/>
        <v>0</v>
      </c>
      <c r="G9" s="13">
        <f t="shared" si="0"/>
        <v>0</v>
      </c>
      <c r="H9" s="13">
        <f t="shared" si="0"/>
        <v>0</v>
      </c>
    </row>
    <row r="10" spans="1:8" ht="16">
      <c r="A10" s="147" t="s">
        <v>157</v>
      </c>
      <c r="B10" s="148">
        <f>B8-B9</f>
        <v>0</v>
      </c>
      <c r="C10" s="148">
        <f t="shared" ref="C10:H10" si="1">C8-C9</f>
        <v>0</v>
      </c>
      <c r="D10" s="148">
        <f t="shared" si="1"/>
        <v>0</v>
      </c>
      <c r="E10" s="148">
        <f t="shared" si="1"/>
        <v>0</v>
      </c>
      <c r="F10" s="148">
        <f t="shared" si="1"/>
        <v>0</v>
      </c>
      <c r="G10" s="148">
        <f t="shared" si="1"/>
        <v>0</v>
      </c>
      <c r="H10" s="148">
        <f t="shared" si="1"/>
        <v>0</v>
      </c>
    </row>
    <row r="11" spans="1:8" ht="16">
      <c r="A11" s="145" t="s">
        <v>158</v>
      </c>
      <c r="B11" s="139">
        <f>'Your Numbers '!E33-'Your Numbers '!E39</f>
        <v>0</v>
      </c>
      <c r="C11" s="139">
        <f t="shared" ref="C11:H11" si="2">B11</f>
        <v>0</v>
      </c>
      <c r="D11" s="139">
        <f t="shared" si="2"/>
        <v>0</v>
      </c>
      <c r="E11" s="139">
        <f t="shared" si="2"/>
        <v>0</v>
      </c>
      <c r="F11" s="139">
        <f t="shared" si="2"/>
        <v>0</v>
      </c>
      <c r="G11" s="149">
        <f t="shared" si="2"/>
        <v>0</v>
      </c>
      <c r="H11" s="149">
        <f t="shared" si="2"/>
        <v>0</v>
      </c>
    </row>
    <row r="12" spans="1:8" ht="16">
      <c r="A12" s="142"/>
      <c r="B12" s="143"/>
      <c r="C12" s="143"/>
      <c r="D12" s="143"/>
      <c r="E12" s="150"/>
      <c r="F12" s="150"/>
    </row>
    <row r="13" spans="1:8" ht="22.5">
      <c r="A13" s="151" t="s">
        <v>159</v>
      </c>
      <c r="B13" s="6"/>
      <c r="C13" s="6"/>
      <c r="D13" s="6"/>
      <c r="E13" s="152"/>
      <c r="F13" s="152"/>
      <c r="G13" s="141"/>
      <c r="H13" s="141"/>
    </row>
    <row r="14" spans="1:8" ht="16">
      <c r="A14" s="153" t="s">
        <v>160</v>
      </c>
      <c r="B14" s="154">
        <v>1</v>
      </c>
      <c r="C14" s="154">
        <v>2</v>
      </c>
      <c r="D14" s="154">
        <v>3</v>
      </c>
      <c r="E14" s="155">
        <v>4</v>
      </c>
      <c r="F14" s="155">
        <v>5</v>
      </c>
      <c r="G14" s="156">
        <v>6</v>
      </c>
      <c r="H14" s="156">
        <v>7</v>
      </c>
    </row>
    <row r="15" spans="1:8" ht="16">
      <c r="A15" s="5" t="s">
        <v>55</v>
      </c>
      <c r="B15" s="13">
        <f>'Money Multiplier for CEOs'!F9*'Your Value Improvement'!B14</f>
        <v>0</v>
      </c>
      <c r="C15" s="13">
        <f>'Money Multiplier for CEOs'!F9*'Your Value Improvement'!C14</f>
        <v>0</v>
      </c>
      <c r="D15" s="13">
        <f>'Money Multiplier for CEOs'!F9*'Your Value Improvement'!D14</f>
        <v>0</v>
      </c>
      <c r="E15" s="13">
        <f>'Money Multiplier for CEOs'!F9*'Your Value Improvement'!E14</f>
        <v>0</v>
      </c>
      <c r="F15" s="13">
        <f>'Money Multiplier for CEOs'!F9*'Your Value Improvement'!F14</f>
        <v>0</v>
      </c>
      <c r="G15" s="157">
        <f>'Money Multiplier for CEOs'!F9*'Your Value Improvement'!G14</f>
        <v>0</v>
      </c>
      <c r="H15" s="157">
        <f>'Money Multiplier for CEOs'!F9*'Your Value Improvement'!H14</f>
        <v>0</v>
      </c>
    </row>
    <row r="16" spans="1:8" ht="16">
      <c r="A16" s="5" t="s">
        <v>56</v>
      </c>
      <c r="B16" s="13" t="e">
        <f>'Money Multiplier for CEOs'!F10*'Your Value Improvement'!B14</f>
        <v>#DIV/0!</v>
      </c>
      <c r="C16" s="13" t="e">
        <f>'Money Multiplier for CEOs'!F10*'Your Value Improvement'!C14</f>
        <v>#DIV/0!</v>
      </c>
      <c r="D16" s="13" t="e">
        <f>'Money Multiplier for CEOs'!F10*'Your Value Improvement'!D14</f>
        <v>#DIV/0!</v>
      </c>
      <c r="E16" s="13" t="e">
        <f>'Money Multiplier for CEOs'!F10*'Your Value Improvement'!E14</f>
        <v>#DIV/0!</v>
      </c>
      <c r="F16" s="13" t="e">
        <f>'Money Multiplier for CEOs'!F10*'Your Value Improvement'!F14</f>
        <v>#DIV/0!</v>
      </c>
      <c r="G16" s="157" t="e">
        <f>'Money Multiplier for CEOs'!F10*'Your Value Improvement'!G14</f>
        <v>#DIV/0!</v>
      </c>
      <c r="H16" s="157" t="e">
        <f>'Money Multiplier for CEOs'!F10*'Your Value Improvement'!H14</f>
        <v>#DIV/0!</v>
      </c>
    </row>
    <row r="17" spans="1:8" ht="16">
      <c r="A17" s="5" t="s">
        <v>57</v>
      </c>
      <c r="B17" s="13">
        <f>'Money Multiplier for CEOs'!F11*'Your Value Improvement'!B14</f>
        <v>0</v>
      </c>
      <c r="C17" s="13">
        <f>'Money Multiplier for CEOs'!F11*'Your Value Improvement'!C14</f>
        <v>0</v>
      </c>
      <c r="D17" s="13">
        <f>'Money Multiplier for CEOs'!F11*'Your Value Improvement'!D14</f>
        <v>0</v>
      </c>
      <c r="E17" s="13">
        <f>'Money Multiplier for CEOs'!F11*'Your Value Improvement'!E14</f>
        <v>0</v>
      </c>
      <c r="F17" s="13">
        <f>'Money Multiplier for CEOs'!F11*'Your Value Improvement'!F14</f>
        <v>0</v>
      </c>
      <c r="G17" s="157">
        <f>'Money Multiplier for CEOs'!F11*'Your Value Improvement'!G14</f>
        <v>0</v>
      </c>
      <c r="H17" s="157">
        <f>'Money Multiplier for CEOs'!F11*'Your Value Improvement'!H14</f>
        <v>0</v>
      </c>
    </row>
    <row r="18" spans="1:8" ht="16">
      <c r="A18" s="5" t="s">
        <v>58</v>
      </c>
      <c r="B18" s="13">
        <f>'Money Multiplier for CEOs'!F12*'Your Value Improvement'!B14</f>
        <v>0</v>
      </c>
      <c r="C18" s="13">
        <f>'Money Multiplier for CEOs'!F12*'Your Value Improvement'!C14</f>
        <v>0</v>
      </c>
      <c r="D18" s="13">
        <f>'Money Multiplier for CEOs'!F12*'Your Value Improvement'!D14</f>
        <v>0</v>
      </c>
      <c r="E18" s="13">
        <f>'Money Multiplier for CEOs'!F12*'Your Value Improvement'!E14</f>
        <v>0</v>
      </c>
      <c r="F18" s="13">
        <f>'Money Multiplier for CEOs'!F12*'Your Value Improvement'!F14</f>
        <v>0</v>
      </c>
      <c r="G18" s="157">
        <f>'Money Multiplier for CEOs'!F12*'Your Value Improvement'!G14</f>
        <v>0</v>
      </c>
      <c r="H18" s="157">
        <f>'Money Multiplier for CEOs'!F12*'Your Value Improvement'!H14</f>
        <v>0</v>
      </c>
    </row>
    <row r="19" spans="1:8" ht="16">
      <c r="A19" s="126" t="s">
        <v>161</v>
      </c>
      <c r="B19" s="158" t="e">
        <f>SUM(B15:B18)</f>
        <v>#DIV/0!</v>
      </c>
      <c r="C19" s="158" t="e">
        <f t="shared" ref="C19:H19" si="3">SUM(C15:C18)</f>
        <v>#DIV/0!</v>
      </c>
      <c r="D19" s="158" t="e">
        <f t="shared" si="3"/>
        <v>#DIV/0!</v>
      </c>
      <c r="E19" s="158" t="e">
        <f t="shared" si="3"/>
        <v>#DIV/0!</v>
      </c>
      <c r="F19" s="158" t="e">
        <f t="shared" si="3"/>
        <v>#DIV/0!</v>
      </c>
      <c r="G19" s="158" t="e">
        <f t="shared" si="3"/>
        <v>#DIV/0!</v>
      </c>
      <c r="H19" s="158" t="e">
        <f t="shared" si="3"/>
        <v>#DIV/0!</v>
      </c>
    </row>
    <row r="20" spans="1:8" ht="16">
      <c r="A20" s="5" t="s">
        <v>59</v>
      </c>
      <c r="B20" s="13">
        <f>'Money Multiplier for CEOs'!E13</f>
        <v>0</v>
      </c>
      <c r="C20" s="13">
        <f t="shared" ref="C20:H22" si="4">B20</f>
        <v>0</v>
      </c>
      <c r="D20" s="13">
        <f t="shared" si="4"/>
        <v>0</v>
      </c>
      <c r="E20" s="13">
        <f t="shared" si="4"/>
        <v>0</v>
      </c>
      <c r="F20" s="13">
        <f t="shared" si="4"/>
        <v>0</v>
      </c>
      <c r="G20" s="157">
        <f t="shared" si="4"/>
        <v>0</v>
      </c>
      <c r="H20" s="157">
        <f t="shared" si="4"/>
        <v>0</v>
      </c>
    </row>
    <row r="21" spans="1:8" ht="16">
      <c r="A21" s="5" t="s">
        <v>179</v>
      </c>
      <c r="B21" s="13">
        <f>'Money Multiplier for CEOs'!E14</f>
        <v>0</v>
      </c>
      <c r="C21" s="13">
        <f t="shared" si="4"/>
        <v>0</v>
      </c>
      <c r="D21" s="13">
        <f t="shared" si="4"/>
        <v>0</v>
      </c>
      <c r="E21" s="13">
        <f t="shared" si="4"/>
        <v>0</v>
      </c>
      <c r="F21" s="13">
        <f t="shared" si="4"/>
        <v>0</v>
      </c>
      <c r="G21" s="157">
        <f t="shared" si="4"/>
        <v>0</v>
      </c>
      <c r="H21" s="157">
        <f t="shared" si="4"/>
        <v>0</v>
      </c>
    </row>
    <row r="22" spans="1:8" ht="16">
      <c r="A22" s="5" t="s">
        <v>61</v>
      </c>
      <c r="B22" s="13">
        <f>'Money Multiplier for CEOs'!E15</f>
        <v>0</v>
      </c>
      <c r="C22" s="13">
        <f t="shared" si="4"/>
        <v>0</v>
      </c>
      <c r="D22" s="13">
        <f t="shared" si="4"/>
        <v>0</v>
      </c>
      <c r="E22" s="13">
        <f t="shared" si="4"/>
        <v>0</v>
      </c>
      <c r="F22" s="13">
        <f t="shared" si="4"/>
        <v>0</v>
      </c>
      <c r="G22" s="157">
        <f t="shared" si="4"/>
        <v>0</v>
      </c>
      <c r="H22" s="157">
        <f t="shared" si="4"/>
        <v>0</v>
      </c>
    </row>
    <row r="23" spans="1:8" ht="16">
      <c r="A23" s="126" t="s">
        <v>162</v>
      </c>
      <c r="B23" s="158">
        <f>SUM(B20:B22)</f>
        <v>0</v>
      </c>
      <c r="C23" s="158">
        <f t="shared" ref="C23:H23" si="5">SUM(C20:C22)</f>
        <v>0</v>
      </c>
      <c r="D23" s="158">
        <f t="shared" si="5"/>
        <v>0</v>
      </c>
      <c r="E23" s="158">
        <f t="shared" si="5"/>
        <v>0</v>
      </c>
      <c r="F23" s="158">
        <f t="shared" si="5"/>
        <v>0</v>
      </c>
      <c r="G23" s="158">
        <f t="shared" si="5"/>
        <v>0</v>
      </c>
      <c r="H23" s="158">
        <f t="shared" si="5"/>
        <v>0</v>
      </c>
    </row>
    <row r="24" spans="1:8" ht="16">
      <c r="A24" s="5"/>
      <c r="B24" s="5"/>
      <c r="C24" s="5"/>
      <c r="D24" s="5"/>
      <c r="E24" s="13"/>
      <c r="F24" s="13"/>
    </row>
    <row r="25" spans="1:8" ht="16">
      <c r="A25" s="145" t="s">
        <v>163</v>
      </c>
      <c r="B25" s="139" t="e">
        <f>B19+B23</f>
        <v>#DIV/0!</v>
      </c>
      <c r="C25" s="139" t="e">
        <f t="shared" ref="C25:H25" si="6">C19+C23</f>
        <v>#DIV/0!</v>
      </c>
      <c r="D25" s="139" t="e">
        <f t="shared" si="6"/>
        <v>#DIV/0!</v>
      </c>
      <c r="E25" s="139" t="e">
        <f t="shared" si="6"/>
        <v>#DIV/0!</v>
      </c>
      <c r="F25" s="139" t="e">
        <f t="shared" si="6"/>
        <v>#DIV/0!</v>
      </c>
      <c r="G25" s="139" t="e">
        <f t="shared" si="6"/>
        <v>#DIV/0!</v>
      </c>
      <c r="H25" s="139" t="e">
        <f t="shared" si="6"/>
        <v>#DIV/0!</v>
      </c>
    </row>
    <row r="26" spans="1:8" ht="16">
      <c r="A26" s="159"/>
      <c r="B26" s="160"/>
      <c r="C26" s="160"/>
      <c r="D26" s="160"/>
      <c r="E26" s="160"/>
      <c r="F26" s="160"/>
      <c r="G26" s="160"/>
      <c r="H26" s="160"/>
    </row>
    <row r="27" spans="1:8" ht="16">
      <c r="A27" s="5"/>
      <c r="B27" s="5"/>
      <c r="C27" s="5"/>
      <c r="D27" s="5"/>
      <c r="E27" s="161"/>
      <c r="F27" s="161"/>
    </row>
    <row r="28" spans="1:8" ht="22.5">
      <c r="A28" s="130" t="s">
        <v>164</v>
      </c>
      <c r="B28" s="5"/>
      <c r="C28" s="5"/>
      <c r="D28" s="5"/>
      <c r="E28" s="131"/>
      <c r="F28" s="131"/>
    </row>
    <row r="29" spans="1:8" ht="16">
      <c r="A29" s="162" t="s">
        <v>165</v>
      </c>
      <c r="B29" s="163"/>
      <c r="C29" s="163"/>
      <c r="D29" s="163"/>
      <c r="E29" s="164"/>
      <c r="F29" s="164"/>
      <c r="G29" s="165"/>
      <c r="H29" s="165"/>
    </row>
    <row r="30" spans="1:8" ht="16">
      <c r="A30" s="145" t="s">
        <v>154</v>
      </c>
      <c r="B30" s="145">
        <v>1</v>
      </c>
      <c r="C30" s="145">
        <v>2</v>
      </c>
      <c r="D30" s="145">
        <v>3</v>
      </c>
      <c r="E30" s="146">
        <v>4</v>
      </c>
      <c r="F30" s="146">
        <v>5</v>
      </c>
      <c r="G30" s="145">
        <v>6</v>
      </c>
      <c r="H30" s="145">
        <v>7</v>
      </c>
    </row>
    <row r="31" spans="1:8" ht="16">
      <c r="A31" s="142" t="s">
        <v>157</v>
      </c>
      <c r="B31" s="143">
        <f>B10</f>
        <v>0</v>
      </c>
      <c r="C31" s="143">
        <f t="shared" ref="C31:H31" si="7">C10</f>
        <v>0</v>
      </c>
      <c r="D31" s="143">
        <f t="shared" si="7"/>
        <v>0</v>
      </c>
      <c r="E31" s="143">
        <f t="shared" si="7"/>
        <v>0</v>
      </c>
      <c r="F31" s="143">
        <f t="shared" si="7"/>
        <v>0</v>
      </c>
      <c r="G31" s="143">
        <f t="shared" si="7"/>
        <v>0</v>
      </c>
      <c r="H31" s="143">
        <f t="shared" si="7"/>
        <v>0</v>
      </c>
    </row>
    <row r="32" spans="1:8" ht="16">
      <c r="A32" s="166" t="s">
        <v>163</v>
      </c>
      <c r="B32" s="167" t="e">
        <f>B25</f>
        <v>#DIV/0!</v>
      </c>
      <c r="C32" s="167" t="e">
        <f t="shared" ref="C32:H32" si="8">C25</f>
        <v>#DIV/0!</v>
      </c>
      <c r="D32" s="167" t="e">
        <f t="shared" si="8"/>
        <v>#DIV/0!</v>
      </c>
      <c r="E32" s="167" t="e">
        <f t="shared" si="8"/>
        <v>#DIV/0!</v>
      </c>
      <c r="F32" s="167" t="e">
        <f t="shared" si="8"/>
        <v>#DIV/0!</v>
      </c>
      <c r="G32" s="167" t="e">
        <f t="shared" si="8"/>
        <v>#DIV/0!</v>
      </c>
      <c r="H32" s="167" t="e">
        <f t="shared" si="8"/>
        <v>#DIV/0!</v>
      </c>
    </row>
    <row r="33" spans="1:8" ht="16">
      <c r="A33" s="145" t="s">
        <v>165</v>
      </c>
      <c r="B33" s="139" t="e">
        <f t="shared" ref="B33:H33" si="9">SUM(B31:B32)</f>
        <v>#DIV/0!</v>
      </c>
      <c r="C33" s="139" t="e">
        <f t="shared" si="9"/>
        <v>#DIV/0!</v>
      </c>
      <c r="D33" s="139" t="e">
        <f t="shared" si="9"/>
        <v>#DIV/0!</v>
      </c>
      <c r="E33" s="139" t="e">
        <f t="shared" si="9"/>
        <v>#DIV/0!</v>
      </c>
      <c r="F33" s="139" t="e">
        <f t="shared" si="9"/>
        <v>#DIV/0!</v>
      </c>
      <c r="G33" s="139" t="e">
        <f t="shared" si="9"/>
        <v>#DIV/0!</v>
      </c>
      <c r="H33" s="139" t="e">
        <f t="shared" si="9"/>
        <v>#DIV/0!</v>
      </c>
    </row>
    <row r="50" spans="1:8" ht="15">
      <c r="A50" s="209" t="s">
        <v>203</v>
      </c>
      <c r="B50" s="209"/>
      <c r="C50" s="209"/>
      <c r="D50" s="209"/>
      <c r="E50" s="209"/>
      <c r="F50" s="209"/>
      <c r="G50" s="209"/>
      <c r="H50" s="209"/>
    </row>
  </sheetData>
  <sheetProtection password="9630" sheet="1" objects="1" scenarios="1"/>
  <mergeCells count="1">
    <mergeCell ref="A50:H50"/>
  </mergeCells>
  <pageMargins left="0.7" right="0.7" top="0.75" bottom="0.75" header="0.3" footer="0.3"/>
  <pageSetup paperSize="9" scale="77" fitToHeight="0" orientation="portrait" horizontalDpi="4294967293" r:id="rId1"/>
  <headerFooter>
    <oddFooter>&amp;L&amp;A&amp;C&amp;"-,Bold"Confidential&amp;RPage 12 of 13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Cover page</vt:lpstr>
      <vt:lpstr>Your Numbers </vt:lpstr>
      <vt:lpstr>Your Cash Flow Summary</vt:lpstr>
      <vt:lpstr>Your Profitability Metrics</vt:lpstr>
      <vt:lpstr>Your Working Capital Metrics</vt:lpstr>
      <vt:lpstr>Your Returns Metrics</vt:lpstr>
      <vt:lpstr>Your Cash_Funding Metrics</vt:lpstr>
      <vt:lpstr>Money Multiplier for CEOs</vt:lpstr>
      <vt:lpstr>Your Value Improvement</vt:lpstr>
      <vt:lpstr>Your Money for Growth</vt:lpstr>
      <vt:lpstr>'Cover page'!Print_Area</vt:lpstr>
      <vt:lpstr>'Money Multiplier for CEOs'!Print_Area</vt:lpstr>
      <vt:lpstr>'Your Cash Flow Summary'!Print_Area</vt:lpstr>
      <vt:lpstr>'Your Cash_Funding Metrics'!Print_Area</vt:lpstr>
      <vt:lpstr>'Your Money for Growth'!Print_Area</vt:lpstr>
      <vt:lpstr>'Your Numbers '!Print_Area</vt:lpstr>
      <vt:lpstr>'Your Profitability Metrics'!Print_Area</vt:lpstr>
      <vt:lpstr>'Your Returns Metrics'!Print_Area</vt:lpstr>
      <vt:lpstr>'Your Value Improvement'!Print_Area</vt:lpstr>
      <vt:lpstr>'Your Working Capital Metrics'!Print_Area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dc:creator>
  <cp:lastModifiedBy>Asus</cp:lastModifiedBy>
  <cp:lastPrinted>2019-06-06T20:34:25Z</cp:lastPrinted>
  <dcterms:created xsi:type="dcterms:W3CDTF">2018-02-18T20:48:15Z</dcterms:created>
  <dcterms:modified xsi:type="dcterms:W3CDTF">2019-09-02T19:32:27Z</dcterms:modified>
</cp:coreProperties>
</file>